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150" firstSheet="2" activeTab="4"/>
  </bookViews>
  <sheets>
    <sheet name="GASTOS 2012" sheetId="1" r:id="rId1"/>
    <sheet name="INGRESOS" sheetId="2" r:id="rId2"/>
    <sheet name="Ingresos 2012" sheetId="3" r:id="rId3"/>
    <sheet name="Gastos por  PROGRAMAs RO " sheetId="4" r:id="rId4"/>
    <sheet name="Gastos por Programas RDR" sheetId="5" r:id="rId5"/>
    <sheet name="Gastos por Programas Donacio" sheetId="6" r:id="rId6"/>
    <sheet name="Gastos por Programa Dete" sheetId="7" r:id="rId7"/>
    <sheet name="gastos por toda fuente" sheetId="8" r:id="rId8"/>
  </sheets>
  <definedNames/>
  <calcPr fullCalcOnLoad="1"/>
</workbook>
</file>

<file path=xl/sharedStrings.xml><?xml version="1.0" encoding="utf-8"?>
<sst xmlns="http://schemas.openxmlformats.org/spreadsheetml/2006/main" count="625" uniqueCount="67">
  <si>
    <t>TOTAL</t>
  </si>
  <si>
    <t>EJECUTADO</t>
  </si>
  <si>
    <t>GASTO CORRIENTE</t>
  </si>
  <si>
    <t>GASTO DE CAPITAL</t>
  </si>
  <si>
    <t>GENERICAS DEL GASTO</t>
  </si>
  <si>
    <t>%</t>
  </si>
  <si>
    <t>PIA</t>
  </si>
  <si>
    <t>PIM</t>
  </si>
  <si>
    <t>RECURSOS ORDINARIOS</t>
  </si>
  <si>
    <t>INICIAL</t>
  </si>
  <si>
    <t>PRESUPUESTO</t>
  </si>
  <si>
    <t>FINAL</t>
  </si>
  <si>
    <t>PIM-EJECUTADO</t>
  </si>
  <si>
    <t>RECURSOS DIRECTAMENTE RECAUDADOS</t>
  </si>
  <si>
    <t>DONACIONES Y TRANSFERENCIAS</t>
  </si>
  <si>
    <t>vs PIA</t>
  </si>
  <si>
    <t>vs PIM</t>
  </si>
  <si>
    <t>GENERICAS DEL INGRESO</t>
  </si>
  <si>
    <t>VS</t>
  </si>
  <si>
    <t xml:space="preserve">VS </t>
  </si>
  <si>
    <t>PRESUPUESTO INSTITUCIONAL DE APERTURA, MODIFICADO Y EJECUCION</t>
  </si>
  <si>
    <t>RECURSOS DETERMINADOS Y REGALIAS</t>
  </si>
  <si>
    <t>RECURSOS DETERMINADOS</t>
  </si>
  <si>
    <t xml:space="preserve">ANALISIS DEL PRESUPUESTO INSTITUCIONAL DE APERTURA, MODIFICADO Y DE </t>
  </si>
  <si>
    <t>2.1 PERSONAL Y OBLIGACIONES SOCIALES</t>
  </si>
  <si>
    <t>2.2 OBLIGAC. PREVISIONALES (PENSIONES)</t>
  </si>
  <si>
    <t>2.3 BIENES Y SERVICIOS</t>
  </si>
  <si>
    <t>2.4 DONACIONES Y TRANSFERENCIAS</t>
  </si>
  <si>
    <t>2.5 OTROS GASTOS</t>
  </si>
  <si>
    <t>2.6 ADQUISICION DE ACTIVOS NO FINANCIEROS</t>
  </si>
  <si>
    <t>1.3.1 VENTA DE BIENES</t>
  </si>
  <si>
    <t>1.3.2 DERECHOS Y TASAS ADMINISTRATIVAS</t>
  </si>
  <si>
    <t>1.3.3 VENTA DE SERVICIOS</t>
  </si>
  <si>
    <t>1.9.1 SALDOS DE BALANCE</t>
  </si>
  <si>
    <t>1.5.5 OTROS INGRESOS DIVERSOS</t>
  </si>
  <si>
    <t>1.5.1 RENTA DE LA PROPIEDAD</t>
  </si>
  <si>
    <t>1.4.1 DONACIONES Y TRANSFERENCIAS CORRIENTES</t>
  </si>
  <si>
    <t>RECURSOS</t>
  </si>
  <si>
    <t xml:space="preserve">RECURSOS </t>
  </si>
  <si>
    <t>RECURSOS DETERMINADOS - REGALIAS</t>
  </si>
  <si>
    <t>ORDINARIOS</t>
  </si>
  <si>
    <t>DIRECTAMENTE</t>
  </si>
  <si>
    <t>RECAUDADOS</t>
  </si>
  <si>
    <t>ANALISIS DE LA EJECUCION DEL GASTOS POR TODA FUENTE DE FINANCIAMIENTO</t>
  </si>
  <si>
    <t>MODIFIC.</t>
  </si>
  <si>
    <t>1.5.4 TRANSFERENCIAS VOLUNTARIAS CORRIENTES DISTINTAS</t>
  </si>
  <si>
    <t xml:space="preserve">1.5.2 MULTAS  Y SANCIONES NO TRIBUTARIAS </t>
  </si>
  <si>
    <t xml:space="preserve">1.42 DONACIONES DE CAPITAL </t>
  </si>
  <si>
    <t>AÑO FISCAL 2,012</t>
  </si>
  <si>
    <t xml:space="preserve"> DE GASTOS POR FUENTES DE FINANCIAMIENTO AL I SEMESTRE -  AÑO FISCAL 2012</t>
  </si>
  <si>
    <t xml:space="preserve"> DE GASTOS POR FUENTES DE FINANCIAMIENTO AL  I SEMESTRE -  AÑO FISCAL 2012</t>
  </si>
  <si>
    <t xml:space="preserve"> DE GASTOS POR FUENTES DE FINANCIAMIENTO AL I SEMESTRE  -  AÑO FISCAL 2012</t>
  </si>
  <si>
    <t>EJECUCION DE INGRESOS POR FUENTES DE FINANCIAMIENTO AÑO FISCAL 2012</t>
  </si>
  <si>
    <t>FORMACION UNIVERSITARIA DE PREGRADO</t>
  </si>
  <si>
    <t>2.2 PENSIONES Y OTRAS PREST.SOCIALES</t>
  </si>
  <si>
    <t xml:space="preserve">2.3 BIENES Y SERVICIOS </t>
  </si>
  <si>
    <t xml:space="preserve">2.6 ADQUISICION DE ACTIVOS NO FINANCIEROS </t>
  </si>
  <si>
    <t>ACCIONES CENTRALES</t>
  </si>
  <si>
    <t>ASIGNA.PRESU. QUE NO RESULTAN EN PRODUC.</t>
  </si>
  <si>
    <t xml:space="preserve">GASTO DE CAPITAL </t>
  </si>
  <si>
    <t>POR TODA FUENTE</t>
  </si>
  <si>
    <t>i</t>
  </si>
  <si>
    <t>II TRIMESTRE  -  2012</t>
  </si>
  <si>
    <t xml:space="preserve"> DE GASTOS POR FUENTES DE FINANCIAMIENTO AL II TRIMESTRE -  AÑO FISCAL 2012</t>
  </si>
  <si>
    <t xml:space="preserve">CONSOLIDADO </t>
  </si>
  <si>
    <t>CONSOLIDADO</t>
  </si>
  <si>
    <t>CONSOLDADO</t>
  </si>
</sst>
</file>

<file path=xl/styles.xml><?xml version="1.0" encoding="utf-8"?>
<styleSheet xmlns="http://schemas.openxmlformats.org/spreadsheetml/2006/main">
  <numFmts count="3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&quot;$&quot;* #,##0.00_ ;_ &quot;$&quot;* \-#,##0.00_ ;_ &quot;$&quot;* &quot;-&quot;??_ ;_ @_ "/>
    <numFmt numFmtId="176" formatCode="&quot;S/.&quot;\ #,##0_);\(&quot;S/.&quot;\ #,##0\)"/>
    <numFmt numFmtId="177" formatCode="&quot;S/.&quot;\ #,##0_);[Red]\(&quot;S/.&quot;\ #,##0\)"/>
    <numFmt numFmtId="178" formatCode="&quot;S/.&quot;\ #,##0.00_);\(&quot;S/.&quot;\ #,##0.00\)"/>
    <numFmt numFmtId="179" formatCode="&quot;S/.&quot;\ #,##0.00_);[Red]\(&quot;S/.&quot;\ #,##0.00\)"/>
    <numFmt numFmtId="180" formatCode="_(&quot;S/.&quot;\ * #,##0_);_(&quot;S/.&quot;\ * \(#,##0\);_(&quot;S/.&quot;\ * &quot;-&quot;_);_(@_)"/>
    <numFmt numFmtId="181" formatCode="_(* #,##0_);_(* \(#,##0\);_(* &quot;-&quot;_);_(@_)"/>
    <numFmt numFmtId="182" formatCode="_(&quot;S/.&quot;\ * #,##0.00_);_(&quot;S/.&quot;\ * \(#,##0.00\);_(&quot;S/.&quot;\ * &quot;-&quot;??_);_(@_)"/>
    <numFmt numFmtId="183" formatCode="_(* #,##0.00_);_(* \(#,##0.00\);_(* &quot;-&quot;??_);_(@_)"/>
    <numFmt numFmtId="184" formatCode="&quot;€&quot;#,##0;&quot;€&quot;\-#,##0"/>
    <numFmt numFmtId="185" formatCode="&quot;€&quot;#,##0;[Red]&quot;€&quot;\-#,##0"/>
    <numFmt numFmtId="186" formatCode="&quot;€&quot;#,##0.00;&quot;€&quot;\-#,##0.00"/>
    <numFmt numFmtId="187" formatCode="&quot;€&quot;#,##0.00;[Red]&quot;€&quot;\-#,##0.00"/>
    <numFmt numFmtId="188" formatCode="_ &quot;€&quot;* #,##0_ ;_ &quot;€&quot;* \-#,##0_ ;_ &quot;€&quot;* &quot;-&quot;_ ;_ @_ "/>
    <numFmt numFmtId="189" formatCode="_ &quot;€&quot;* #,##0.00_ ;_ &quot;€&quot;* \-#,##0.00_ ;_ &quot;€&quot;* &quot;-&quot;??_ ;_ @_ "/>
    <numFmt numFmtId="190" formatCode="0.0%"/>
    <numFmt numFmtId="191" formatCode="_ * #,##0.0_ ;_ * \-#,##0.0_ ;_ * &quot;-&quot;??_ ;_ @_ "/>
    <numFmt numFmtId="192" formatCode="_ * #,##0.000_ ;_ * \-#,##0.000_ ;_ * &quot;-&quot;??_ ;_ @_ 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8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43" fontId="0" fillId="34" borderId="10" xfId="46" applyFont="1" applyFill="1" applyBorder="1" applyAlignment="1">
      <alignment horizontal="center"/>
    </xf>
    <xf numFmtId="43" fontId="0" fillId="34" borderId="12" xfId="46" applyFont="1" applyFill="1" applyBorder="1" applyAlignment="1">
      <alignment horizontal="center"/>
    </xf>
    <xf numFmtId="43" fontId="0" fillId="34" borderId="13" xfId="46" applyFont="1" applyFill="1" applyBorder="1" applyAlignment="1">
      <alignment/>
    </xf>
    <xf numFmtId="43" fontId="0" fillId="34" borderId="14" xfId="46" applyFont="1" applyFill="1" applyBorder="1" applyAlignment="1">
      <alignment/>
    </xf>
    <xf numFmtId="43" fontId="1" fillId="33" borderId="11" xfId="46" applyFont="1" applyFill="1" applyBorder="1" applyAlignment="1">
      <alignment/>
    </xf>
    <xf numFmtId="43" fontId="1" fillId="33" borderId="15" xfId="46" applyFont="1" applyFill="1" applyBorder="1" applyAlignment="1">
      <alignment/>
    </xf>
    <xf numFmtId="43" fontId="1" fillId="33" borderId="10" xfId="46" applyFont="1" applyFill="1" applyBorder="1" applyAlignment="1">
      <alignment/>
    </xf>
    <xf numFmtId="43" fontId="1" fillId="33" borderId="12" xfId="46" applyFont="1" applyFill="1" applyBorder="1" applyAlignment="1">
      <alignment/>
    </xf>
    <xf numFmtId="0" fontId="1" fillId="33" borderId="11" xfId="0" applyFont="1" applyFill="1" applyBorder="1" applyAlignment="1">
      <alignment/>
    </xf>
    <xf numFmtId="43" fontId="1" fillId="0" borderId="16" xfId="46" applyFont="1" applyBorder="1" applyAlignment="1">
      <alignment/>
    </xf>
    <xf numFmtId="43" fontId="1" fillId="0" borderId="17" xfId="46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3" fontId="0" fillId="34" borderId="19" xfId="46" applyFont="1" applyFill="1" applyBorder="1" applyAlignment="1">
      <alignment horizontal="center"/>
    </xf>
    <xf numFmtId="43" fontId="0" fillId="34" borderId="18" xfId="46" applyFont="1" applyFill="1" applyBorder="1" applyAlignment="1">
      <alignment/>
    </xf>
    <xf numFmtId="43" fontId="1" fillId="33" borderId="19" xfId="46" applyFont="1" applyFill="1" applyBorder="1" applyAlignment="1">
      <alignment/>
    </xf>
    <xf numFmtId="43" fontId="1" fillId="33" borderId="20" xfId="46" applyFont="1" applyFill="1" applyBorder="1" applyAlignment="1">
      <alignment/>
    </xf>
    <xf numFmtId="43" fontId="1" fillId="0" borderId="21" xfId="46" applyFont="1" applyBorder="1" applyAlignment="1">
      <alignment/>
    </xf>
    <xf numFmtId="43" fontId="0" fillId="34" borderId="22" xfId="46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3" fontId="1" fillId="33" borderId="22" xfId="46" applyFont="1" applyFill="1" applyBorder="1" applyAlignment="1">
      <alignment/>
    </xf>
    <xf numFmtId="43" fontId="1" fillId="33" borderId="24" xfId="46" applyFont="1" applyFill="1" applyBorder="1" applyAlignment="1">
      <alignment/>
    </xf>
    <xf numFmtId="43" fontId="0" fillId="34" borderId="23" xfId="46" applyFont="1" applyFill="1" applyBorder="1" applyAlignment="1">
      <alignment/>
    </xf>
    <xf numFmtId="43" fontId="1" fillId="0" borderId="25" xfId="46" applyFont="1" applyBorder="1" applyAlignment="1">
      <alignment/>
    </xf>
    <xf numFmtId="43" fontId="1" fillId="34" borderId="22" xfId="46" applyFont="1" applyFill="1" applyBorder="1" applyAlignment="1">
      <alignment horizontal="center"/>
    </xf>
    <xf numFmtId="43" fontId="1" fillId="33" borderId="22" xfId="46" applyFont="1" applyFill="1" applyBorder="1" applyAlignment="1">
      <alignment horizontal="center"/>
    </xf>
    <xf numFmtId="43" fontId="1" fillId="33" borderId="24" xfId="46" applyFont="1" applyFill="1" applyBorder="1" applyAlignment="1">
      <alignment horizontal="center"/>
    </xf>
    <xf numFmtId="43" fontId="1" fillId="0" borderId="25" xfId="46" applyFont="1" applyBorder="1" applyAlignment="1">
      <alignment horizontal="center"/>
    </xf>
    <xf numFmtId="43" fontId="0" fillId="33" borderId="11" xfId="46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2" fillId="0" borderId="0" xfId="0" applyFont="1" applyAlignment="1">
      <alignment/>
    </xf>
    <xf numFmtId="43" fontId="1" fillId="34" borderId="23" xfId="46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3" fontId="1" fillId="0" borderId="0" xfId="46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4" borderId="13" xfId="0" applyFont="1" applyFill="1" applyBorder="1" applyAlignment="1">
      <alignment/>
    </xf>
    <xf numFmtId="43" fontId="4" fillId="34" borderId="22" xfId="46" applyFont="1" applyFill="1" applyBorder="1" applyAlignment="1">
      <alignment horizontal="center"/>
    </xf>
    <xf numFmtId="43" fontId="4" fillId="34" borderId="10" xfId="46" applyFont="1" applyFill="1" applyBorder="1" applyAlignment="1">
      <alignment horizontal="center"/>
    </xf>
    <xf numFmtId="43" fontId="4" fillId="34" borderId="23" xfId="46" applyFont="1" applyFill="1" applyBorder="1" applyAlignment="1">
      <alignment horizontal="center"/>
    </xf>
    <xf numFmtId="43" fontId="4" fillId="34" borderId="24" xfId="46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43" fontId="2" fillId="0" borderId="16" xfId="46" applyFont="1" applyBorder="1" applyAlignment="1">
      <alignment/>
    </xf>
    <xf numFmtId="10" fontId="2" fillId="0" borderId="11" xfId="46" applyNumberFormat="1" applyFont="1" applyBorder="1" applyAlignment="1">
      <alignment horizontal="center"/>
    </xf>
    <xf numFmtId="43" fontId="2" fillId="0" borderId="25" xfId="46" applyFont="1" applyBorder="1" applyAlignment="1">
      <alignment/>
    </xf>
    <xf numFmtId="43" fontId="4" fillId="0" borderId="0" xfId="0" applyNumberFormat="1" applyFont="1" applyAlignment="1">
      <alignment/>
    </xf>
    <xf numFmtId="43" fontId="4" fillId="34" borderId="13" xfId="46" applyFont="1" applyFill="1" applyBorder="1" applyAlignment="1">
      <alignment horizontal="center"/>
    </xf>
    <xf numFmtId="43" fontId="2" fillId="0" borderId="11" xfId="46" applyFont="1" applyBorder="1" applyAlignment="1">
      <alignment horizontal="center"/>
    </xf>
    <xf numFmtId="43" fontId="4" fillId="34" borderId="24" xfId="46" applyFont="1" applyFill="1" applyBorder="1" applyAlignment="1">
      <alignment/>
    </xf>
    <xf numFmtId="9" fontId="2" fillId="0" borderId="11" xfId="52" applyFont="1" applyBorder="1" applyAlignment="1">
      <alignment horizontal="center"/>
    </xf>
    <xf numFmtId="9" fontId="2" fillId="0" borderId="16" xfId="52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46" applyFont="1" applyBorder="1" applyAlignment="1">
      <alignment/>
    </xf>
    <xf numFmtId="10" fontId="2" fillId="0" borderId="0" xfId="46" applyNumberFormat="1" applyFont="1" applyBorder="1" applyAlignment="1">
      <alignment horizontal="center"/>
    </xf>
    <xf numFmtId="43" fontId="2" fillId="0" borderId="0" xfId="46" applyFont="1" applyBorder="1" applyAlignment="1">
      <alignment horizontal="center"/>
    </xf>
    <xf numFmtId="0" fontId="2" fillId="34" borderId="11" xfId="0" applyFont="1" applyFill="1" applyBorder="1" applyAlignment="1">
      <alignment/>
    </xf>
    <xf numFmtId="43" fontId="2" fillId="0" borderId="11" xfId="46" applyFont="1" applyBorder="1" applyAlignment="1">
      <alignment/>
    </xf>
    <xf numFmtId="43" fontId="4" fillId="34" borderId="14" xfId="46" applyFont="1" applyFill="1" applyBorder="1" applyAlignment="1">
      <alignment horizontal="center"/>
    </xf>
    <xf numFmtId="43" fontId="4" fillId="34" borderId="15" xfId="46" applyFont="1" applyFill="1" applyBorder="1" applyAlignment="1">
      <alignment horizontal="center"/>
    </xf>
    <xf numFmtId="43" fontId="4" fillId="34" borderId="12" xfId="46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34" borderId="10" xfId="0" applyFont="1" applyFill="1" applyBorder="1" applyAlignment="1">
      <alignment/>
    </xf>
    <xf numFmtId="9" fontId="4" fillId="34" borderId="24" xfId="52" applyFont="1" applyFill="1" applyBorder="1" applyAlignment="1">
      <alignment horizontal="center"/>
    </xf>
    <xf numFmtId="43" fontId="1" fillId="33" borderId="14" xfId="46" applyFont="1" applyFill="1" applyBorder="1" applyAlignment="1">
      <alignment/>
    </xf>
    <xf numFmtId="43" fontId="1" fillId="0" borderId="27" xfId="46" applyFont="1" applyBorder="1" applyAlignment="1">
      <alignment/>
    </xf>
    <xf numFmtId="0" fontId="1" fillId="33" borderId="13" xfId="0" applyFont="1" applyFill="1" applyBorder="1" applyAlignment="1">
      <alignment horizontal="center"/>
    </xf>
    <xf numFmtId="43" fontId="1" fillId="33" borderId="13" xfId="46" applyFont="1" applyFill="1" applyBorder="1" applyAlignment="1">
      <alignment/>
    </xf>
    <xf numFmtId="0" fontId="1" fillId="34" borderId="16" xfId="0" applyFont="1" applyFill="1" applyBorder="1" applyAlignment="1">
      <alignment/>
    </xf>
    <xf numFmtId="43" fontId="0" fillId="34" borderId="17" xfId="46" applyFont="1" applyFill="1" applyBorder="1" applyAlignment="1">
      <alignment/>
    </xf>
    <xf numFmtId="43" fontId="0" fillId="0" borderId="0" xfId="0" applyNumberFormat="1" applyAlignment="1">
      <alignment/>
    </xf>
    <xf numFmtId="43" fontId="1" fillId="34" borderId="10" xfId="46" applyFont="1" applyFill="1" applyBorder="1" applyAlignment="1">
      <alignment horizontal="center"/>
    </xf>
    <xf numFmtId="43" fontId="1" fillId="34" borderId="13" xfId="46" applyFont="1" applyFill="1" applyBorder="1" applyAlignment="1">
      <alignment/>
    </xf>
    <xf numFmtId="43" fontId="0" fillId="34" borderId="23" xfId="46" applyFont="1" applyFill="1" applyBorder="1" applyAlignment="1">
      <alignment horizontal="center"/>
    </xf>
    <xf numFmtId="43" fontId="0" fillId="34" borderId="24" xfId="46" applyFont="1" applyFill="1" applyBorder="1" applyAlignment="1">
      <alignment horizontal="center"/>
    </xf>
    <xf numFmtId="43" fontId="0" fillId="34" borderId="13" xfId="46" applyFont="1" applyFill="1" applyBorder="1" applyAlignment="1">
      <alignment horizontal="center"/>
    </xf>
    <xf numFmtId="43" fontId="0" fillId="34" borderId="11" xfId="46" applyFont="1" applyFill="1" applyBorder="1" applyAlignment="1">
      <alignment horizontal="center"/>
    </xf>
    <xf numFmtId="43" fontId="1" fillId="0" borderId="24" xfId="46" applyFont="1" applyBorder="1" applyAlignment="1">
      <alignment/>
    </xf>
    <xf numFmtId="43" fontId="1" fillId="34" borderId="16" xfId="46" applyFont="1" applyFill="1" applyBorder="1" applyAlignment="1">
      <alignment/>
    </xf>
    <xf numFmtId="43" fontId="1" fillId="34" borderId="12" xfId="46" applyFont="1" applyFill="1" applyBorder="1" applyAlignment="1">
      <alignment/>
    </xf>
    <xf numFmtId="43" fontId="1" fillId="34" borderId="14" xfId="46" applyFont="1" applyFill="1" applyBorder="1" applyAlignment="1">
      <alignment/>
    </xf>
    <xf numFmtId="43" fontId="1" fillId="34" borderId="15" xfId="46" applyFont="1" applyFill="1" applyBorder="1" applyAlignment="1">
      <alignment/>
    </xf>
    <xf numFmtId="43" fontId="1" fillId="34" borderId="17" xfId="46" applyFont="1" applyFill="1" applyBorder="1" applyAlignment="1">
      <alignment/>
    </xf>
    <xf numFmtId="43" fontId="1" fillId="0" borderId="28" xfId="46" applyFont="1" applyBorder="1" applyAlignment="1">
      <alignment/>
    </xf>
    <xf numFmtId="43" fontId="0" fillId="0" borderId="0" xfId="46" applyFont="1" applyAlignment="1">
      <alignment/>
    </xf>
    <xf numFmtId="43" fontId="1" fillId="34" borderId="13" xfId="46" applyFont="1" applyFill="1" applyBorder="1" applyAlignment="1">
      <alignment horizontal="center"/>
    </xf>
    <xf numFmtId="43" fontId="0" fillId="0" borderId="25" xfId="46" applyFont="1" applyFill="1" applyBorder="1" applyAlignment="1">
      <alignment horizontal="center"/>
    </xf>
    <xf numFmtId="43" fontId="0" fillId="34" borderId="0" xfId="46" applyFont="1" applyFill="1" applyBorder="1" applyAlignment="1">
      <alignment/>
    </xf>
    <xf numFmtId="0" fontId="1" fillId="0" borderId="29" xfId="0" applyFont="1" applyBorder="1" applyAlignment="1">
      <alignment horizontal="center"/>
    </xf>
    <xf numFmtId="43" fontId="0" fillId="34" borderId="14" xfId="46" applyFont="1" applyFill="1" applyBorder="1" applyAlignment="1">
      <alignment horizontal="center"/>
    </xf>
    <xf numFmtId="43" fontId="0" fillId="34" borderId="17" xfId="46" applyFont="1" applyFill="1" applyBorder="1" applyAlignment="1">
      <alignment horizontal="center"/>
    </xf>
    <xf numFmtId="43" fontId="1" fillId="0" borderId="15" xfId="46" applyFont="1" applyBorder="1" applyAlignment="1">
      <alignment/>
    </xf>
    <xf numFmtId="43" fontId="1" fillId="33" borderId="23" xfId="46" applyFont="1" applyFill="1" applyBorder="1" applyAlignment="1">
      <alignment/>
    </xf>
    <xf numFmtId="43" fontId="0" fillId="33" borderId="24" xfId="46" applyFont="1" applyFill="1" applyBorder="1" applyAlignment="1">
      <alignment/>
    </xf>
    <xf numFmtId="10" fontId="1" fillId="34" borderId="23" xfId="52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10" fontId="1" fillId="0" borderId="22" xfId="0" applyNumberFormat="1" applyFont="1" applyBorder="1" applyAlignment="1">
      <alignment horizontal="center"/>
    </xf>
    <xf numFmtId="10" fontId="1" fillId="0" borderId="23" xfId="0" applyNumberFormat="1" applyFont="1" applyBorder="1" applyAlignment="1">
      <alignment horizontal="center"/>
    </xf>
    <xf numFmtId="10" fontId="1" fillId="34" borderId="22" xfId="52" applyNumberFormat="1" applyFont="1" applyFill="1" applyBorder="1" applyAlignment="1">
      <alignment horizontal="center"/>
    </xf>
    <xf numFmtId="10" fontId="1" fillId="33" borderId="22" xfId="52" applyNumberFormat="1" applyFont="1" applyFill="1" applyBorder="1" applyAlignment="1">
      <alignment horizontal="center"/>
    </xf>
    <xf numFmtId="10" fontId="1" fillId="33" borderId="24" xfId="52" applyNumberFormat="1" applyFont="1" applyFill="1" applyBorder="1" applyAlignment="1">
      <alignment horizontal="center"/>
    </xf>
    <xf numFmtId="10" fontId="1" fillId="0" borderId="25" xfId="52" applyNumberFormat="1" applyFont="1" applyBorder="1" applyAlignment="1">
      <alignment horizontal="center"/>
    </xf>
    <xf numFmtId="10" fontId="1" fillId="0" borderId="0" xfId="52" applyNumberFormat="1" applyFont="1" applyBorder="1" applyAlignment="1">
      <alignment horizontal="center"/>
    </xf>
    <xf numFmtId="10" fontId="1" fillId="34" borderId="10" xfId="52" applyNumberFormat="1" applyFont="1" applyFill="1" applyBorder="1" applyAlignment="1">
      <alignment horizontal="center"/>
    </xf>
    <xf numFmtId="10" fontId="1" fillId="34" borderId="13" xfId="52" applyNumberFormat="1" applyFont="1" applyFill="1" applyBorder="1" applyAlignment="1">
      <alignment horizontal="center"/>
    </xf>
    <xf numFmtId="10" fontId="1" fillId="34" borderId="11" xfId="52" applyNumberFormat="1" applyFont="1" applyFill="1" applyBorder="1" applyAlignment="1">
      <alignment horizontal="center"/>
    </xf>
    <xf numFmtId="10" fontId="1" fillId="33" borderId="22" xfId="46" applyNumberFormat="1" applyFont="1" applyFill="1" applyBorder="1" applyAlignment="1">
      <alignment horizontal="center"/>
    </xf>
    <xf numFmtId="10" fontId="1" fillId="0" borderId="19" xfId="0" applyNumberFormat="1" applyFont="1" applyBorder="1" applyAlignment="1">
      <alignment horizontal="center"/>
    </xf>
    <xf numFmtId="10" fontId="1" fillId="0" borderId="18" xfId="0" applyNumberFormat="1" applyFont="1" applyBorder="1" applyAlignment="1">
      <alignment horizontal="center"/>
    </xf>
    <xf numFmtId="10" fontId="0" fillId="0" borderId="0" xfId="52" applyNumberFormat="1" applyFont="1" applyAlignment="1">
      <alignment/>
    </xf>
    <xf numFmtId="10" fontId="1" fillId="0" borderId="22" xfId="52" applyNumberFormat="1" applyFont="1" applyBorder="1" applyAlignment="1">
      <alignment horizontal="center"/>
    </xf>
    <xf numFmtId="10" fontId="1" fillId="0" borderId="23" xfId="52" applyNumberFormat="1" applyFont="1" applyBorder="1" applyAlignment="1">
      <alignment horizontal="center"/>
    </xf>
    <xf numFmtId="10" fontId="1" fillId="0" borderId="10" xfId="52" applyNumberFormat="1" applyFont="1" applyBorder="1" applyAlignment="1">
      <alignment horizontal="center"/>
    </xf>
    <xf numFmtId="10" fontId="1" fillId="0" borderId="13" xfId="52" applyNumberFormat="1" applyFont="1" applyBorder="1" applyAlignment="1">
      <alignment horizontal="center"/>
    </xf>
    <xf numFmtId="10" fontId="4" fillId="34" borderId="13" xfId="46" applyNumberFormat="1" applyFont="1" applyFill="1" applyBorder="1" applyAlignment="1">
      <alignment horizontal="center"/>
    </xf>
    <xf numFmtId="43" fontId="4" fillId="34" borderId="13" xfId="46" applyFont="1" applyFill="1" applyBorder="1" applyAlignment="1">
      <alignment/>
    </xf>
    <xf numFmtId="43" fontId="4" fillId="34" borderId="11" xfId="46" applyFont="1" applyFill="1" applyBorder="1" applyAlignment="1">
      <alignment/>
    </xf>
    <xf numFmtId="10" fontId="4" fillId="34" borderId="10" xfId="46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0" fontId="2" fillId="0" borderId="16" xfId="46" applyNumberFormat="1" applyFont="1" applyBorder="1" applyAlignment="1">
      <alignment horizontal="center"/>
    </xf>
    <xf numFmtId="10" fontId="4" fillId="34" borderId="15" xfId="52" applyNumberFormat="1" applyFont="1" applyFill="1" applyBorder="1" applyAlignment="1">
      <alignment horizontal="center"/>
    </xf>
    <xf numFmtId="10" fontId="4" fillId="34" borderId="13" xfId="52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43" fontId="1" fillId="0" borderId="25" xfId="46" applyFont="1" applyFill="1" applyBorder="1" applyAlignment="1">
      <alignment horizontal="center"/>
    </xf>
    <xf numFmtId="43" fontId="52" fillId="35" borderId="0" xfId="46" applyFont="1" applyFill="1" applyBorder="1" applyAlignment="1">
      <alignment/>
    </xf>
    <xf numFmtId="43" fontId="0" fillId="35" borderId="0" xfId="46" applyFont="1" applyFill="1" applyBorder="1" applyAlignment="1">
      <alignment horizontal="center"/>
    </xf>
    <xf numFmtId="0" fontId="0" fillId="0" borderId="0" xfId="0" applyBorder="1" applyAlignment="1">
      <alignment/>
    </xf>
    <xf numFmtId="43" fontId="53" fillId="34" borderId="23" xfId="46" applyFont="1" applyFill="1" applyBorder="1" applyAlignment="1">
      <alignment horizontal="center"/>
    </xf>
    <xf numFmtId="43" fontId="53" fillId="34" borderId="23" xfId="46" applyFont="1" applyFill="1" applyBorder="1" applyAlignment="1">
      <alignment/>
    </xf>
    <xf numFmtId="43" fontId="53" fillId="34" borderId="24" xfId="46" applyFont="1" applyFill="1" applyBorder="1" applyAlignment="1">
      <alignment horizontal="center"/>
    </xf>
    <xf numFmtId="43" fontId="1" fillId="0" borderId="0" xfId="46" applyFont="1" applyAlignment="1">
      <alignment/>
    </xf>
    <xf numFmtId="43" fontId="53" fillId="34" borderId="22" xfId="46" applyFont="1" applyFill="1" applyBorder="1" applyAlignment="1">
      <alignment horizontal="center"/>
    </xf>
    <xf numFmtId="43" fontId="53" fillId="34" borderId="13" xfId="46" applyFont="1" applyFill="1" applyBorder="1" applyAlignment="1">
      <alignment/>
    </xf>
    <xf numFmtId="43" fontId="54" fillId="33" borderId="10" xfId="46" applyFont="1" applyFill="1" applyBorder="1" applyAlignment="1">
      <alignment/>
    </xf>
    <xf numFmtId="43" fontId="54" fillId="33" borderId="22" xfId="46" applyFont="1" applyFill="1" applyBorder="1" applyAlignment="1">
      <alignment/>
    </xf>
    <xf numFmtId="0" fontId="0" fillId="0" borderId="0" xfId="0" applyFont="1" applyAlignment="1">
      <alignment/>
    </xf>
    <xf numFmtId="10" fontId="1" fillId="0" borderId="0" xfId="0" applyNumberFormat="1" applyFont="1" applyBorder="1" applyAlignment="1">
      <alignment horizontal="center"/>
    </xf>
    <xf numFmtId="0" fontId="7" fillId="36" borderId="16" xfId="0" applyFont="1" applyFill="1" applyBorder="1" applyAlignment="1">
      <alignment/>
    </xf>
    <xf numFmtId="0" fontId="7" fillId="36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6" borderId="16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0" fontId="7" fillId="0" borderId="22" xfId="52" applyNumberFormat="1" applyFont="1" applyBorder="1" applyAlignment="1">
      <alignment horizontal="center"/>
    </xf>
    <xf numFmtId="10" fontId="7" fillId="0" borderId="2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0" fontId="7" fillId="0" borderId="23" xfId="52" applyNumberFormat="1" applyFont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3" fontId="6" fillId="38" borderId="16" xfId="46" applyFont="1" applyFill="1" applyBorder="1" applyAlignment="1">
      <alignment horizontal="center"/>
    </xf>
    <xf numFmtId="43" fontId="6" fillId="38" borderId="25" xfId="0" applyNumberFormat="1" applyFont="1" applyFill="1" applyBorder="1" applyAlignment="1">
      <alignment/>
    </xf>
    <xf numFmtId="43" fontId="7" fillId="36" borderId="16" xfId="46" applyFont="1" applyFill="1" applyBorder="1" applyAlignment="1">
      <alignment/>
    </xf>
    <xf numFmtId="43" fontId="7" fillId="39" borderId="25" xfId="0" applyNumberFormat="1" applyFont="1" applyFill="1" applyBorder="1" applyAlignment="1">
      <alignment/>
    </xf>
    <xf numFmtId="43" fontId="7" fillId="36" borderId="28" xfId="46" applyFont="1" applyFill="1" applyBorder="1" applyAlignment="1">
      <alignment/>
    </xf>
    <xf numFmtId="43" fontId="7" fillId="36" borderId="25" xfId="46" applyFont="1" applyFill="1" applyBorder="1" applyAlignment="1">
      <alignment/>
    </xf>
    <xf numFmtId="9" fontId="7" fillId="37" borderId="22" xfId="52" applyFont="1" applyFill="1" applyBorder="1" applyAlignment="1">
      <alignment horizontal="center"/>
    </xf>
    <xf numFmtId="9" fontId="7" fillId="36" borderId="22" xfId="52" applyFont="1" applyFill="1" applyBorder="1" applyAlignment="1">
      <alignment horizontal="center"/>
    </xf>
    <xf numFmtId="43" fontId="7" fillId="36" borderId="10" xfId="46" applyFont="1" applyFill="1" applyBorder="1" applyAlignment="1">
      <alignment/>
    </xf>
    <xf numFmtId="43" fontId="7" fillId="33" borderId="10" xfId="46" applyFont="1" applyFill="1" applyBorder="1" applyAlignment="1">
      <alignment/>
    </xf>
    <xf numFmtId="9" fontId="7" fillId="19" borderId="22" xfId="52" applyFont="1" applyFill="1" applyBorder="1" applyAlignment="1">
      <alignment horizontal="center"/>
    </xf>
    <xf numFmtId="43" fontId="7" fillId="33" borderId="22" xfId="46" applyFont="1" applyFill="1" applyBorder="1" applyAlignment="1">
      <alignment/>
    </xf>
    <xf numFmtId="43" fontId="6" fillId="33" borderId="11" xfId="46" applyFont="1" applyFill="1" applyBorder="1" applyAlignment="1">
      <alignment/>
    </xf>
    <xf numFmtId="43" fontId="7" fillId="33" borderId="11" xfId="46" applyFont="1" applyFill="1" applyBorder="1" applyAlignment="1">
      <alignment/>
    </xf>
    <xf numFmtId="43" fontId="7" fillId="33" borderId="24" xfId="46" applyFont="1" applyFill="1" applyBorder="1" applyAlignment="1">
      <alignment/>
    </xf>
    <xf numFmtId="43" fontId="7" fillId="33" borderId="24" xfId="46" applyFont="1" applyFill="1" applyBorder="1" applyAlignment="1">
      <alignment horizontal="center"/>
    </xf>
    <xf numFmtId="43" fontId="6" fillId="36" borderId="16" xfId="46" applyFont="1" applyFill="1" applyBorder="1" applyAlignment="1">
      <alignment/>
    </xf>
    <xf numFmtId="43" fontId="7" fillId="36" borderId="25" xfId="46" applyFont="1" applyFill="1" applyBorder="1" applyAlignment="1">
      <alignment horizontal="center"/>
    </xf>
    <xf numFmtId="43" fontId="7" fillId="37" borderId="25" xfId="46" applyFont="1" applyFill="1" applyBorder="1" applyAlignment="1">
      <alignment horizontal="center"/>
    </xf>
    <xf numFmtId="43" fontId="7" fillId="38" borderId="23" xfId="46" applyFont="1" applyFill="1" applyBorder="1" applyAlignment="1">
      <alignment horizontal="center"/>
    </xf>
    <xf numFmtId="9" fontId="7" fillId="38" borderId="22" xfId="52" applyFont="1" applyFill="1" applyBorder="1" applyAlignment="1">
      <alignment horizontal="center"/>
    </xf>
    <xf numFmtId="43" fontId="6" fillId="13" borderId="22" xfId="0" applyNumberFormat="1" applyFont="1" applyFill="1" applyBorder="1" applyAlignment="1">
      <alignment/>
    </xf>
    <xf numFmtId="43" fontId="7" fillId="33" borderId="12" xfId="46" applyFont="1" applyFill="1" applyBorder="1" applyAlignment="1">
      <alignment/>
    </xf>
    <xf numFmtId="43" fontId="6" fillId="33" borderId="13" xfId="46" applyFont="1" applyFill="1" applyBorder="1" applyAlignment="1">
      <alignment/>
    </xf>
    <xf numFmtId="43" fontId="6" fillId="33" borderId="24" xfId="46" applyFont="1" applyFill="1" applyBorder="1" applyAlignment="1">
      <alignment/>
    </xf>
    <xf numFmtId="43" fontId="7" fillId="33" borderId="14" xfId="46" applyFont="1" applyFill="1" applyBorder="1" applyAlignment="1">
      <alignment/>
    </xf>
    <xf numFmtId="43" fontId="7" fillId="33" borderId="0" xfId="46" applyFont="1" applyFill="1" applyBorder="1" applyAlignment="1">
      <alignment/>
    </xf>
    <xf numFmtId="43" fontId="7" fillId="33" borderId="23" xfId="46" applyFont="1" applyFill="1" applyBorder="1" applyAlignment="1">
      <alignment horizontal="center"/>
    </xf>
    <xf numFmtId="9" fontId="7" fillId="33" borderId="0" xfId="46" applyNumberFormat="1" applyFont="1" applyFill="1" applyBorder="1" applyAlignment="1">
      <alignment horizontal="center"/>
    </xf>
    <xf numFmtId="43" fontId="7" fillId="33" borderId="23" xfId="46" applyFont="1" applyFill="1" applyBorder="1" applyAlignment="1">
      <alignment/>
    </xf>
    <xf numFmtId="43" fontId="7" fillId="37" borderId="22" xfId="46" applyFont="1" applyFill="1" applyBorder="1" applyAlignment="1">
      <alignment/>
    </xf>
    <xf numFmtId="43" fontId="7" fillId="37" borderId="24" xfId="46" applyFont="1" applyFill="1" applyBorder="1" applyAlignment="1">
      <alignment/>
    </xf>
    <xf numFmtId="43" fontId="7" fillId="37" borderId="30" xfId="46" applyFont="1" applyFill="1" applyBorder="1" applyAlignment="1">
      <alignment/>
    </xf>
    <xf numFmtId="10" fontId="7" fillId="37" borderId="24" xfId="52" applyNumberFormat="1" applyFont="1" applyFill="1" applyBorder="1" applyAlignment="1">
      <alignment horizontal="center"/>
    </xf>
    <xf numFmtId="10" fontId="7" fillId="37" borderId="30" xfId="52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43" fontId="6" fillId="38" borderId="22" xfId="0" applyNumberFormat="1" applyFont="1" applyFill="1" applyBorder="1" applyAlignment="1">
      <alignment/>
    </xf>
    <xf numFmtId="43" fontId="7" fillId="19" borderId="22" xfId="0" applyNumberFormat="1" applyFont="1" applyFill="1" applyBorder="1" applyAlignment="1">
      <alignment/>
    </xf>
    <xf numFmtId="43" fontId="7" fillId="33" borderId="29" xfId="46" applyFont="1" applyFill="1" applyBorder="1" applyAlignment="1">
      <alignment/>
    </xf>
    <xf numFmtId="43" fontId="7" fillId="33" borderId="30" xfId="46" applyFont="1" applyFill="1" applyBorder="1" applyAlignment="1">
      <alignment/>
    </xf>
    <xf numFmtId="43" fontId="7" fillId="19" borderId="10" xfId="46" applyFont="1" applyFill="1" applyBorder="1" applyAlignment="1">
      <alignment horizontal="center"/>
    </xf>
    <xf numFmtId="43" fontId="6" fillId="19" borderId="22" xfId="0" applyNumberFormat="1" applyFont="1" applyFill="1" applyBorder="1" applyAlignment="1">
      <alignment/>
    </xf>
    <xf numFmtId="9" fontId="7" fillId="19" borderId="10" xfId="52" applyFont="1" applyFill="1" applyBorder="1" applyAlignment="1">
      <alignment horizontal="center"/>
    </xf>
    <xf numFmtId="43" fontId="7" fillId="33" borderId="13" xfId="46" applyFont="1" applyFill="1" applyBorder="1" applyAlignment="1">
      <alignment horizontal="center"/>
    </xf>
    <xf numFmtId="9" fontId="7" fillId="19" borderId="13" xfId="52" applyFont="1" applyFill="1" applyBorder="1" applyAlignment="1">
      <alignment horizontal="center"/>
    </xf>
    <xf numFmtId="43" fontId="7" fillId="37" borderId="29" xfId="46" applyFont="1" applyFill="1" applyBorder="1" applyAlignment="1">
      <alignment/>
    </xf>
    <xf numFmtId="43" fontId="7" fillId="37" borderId="10" xfId="46" applyFont="1" applyFill="1" applyBorder="1" applyAlignment="1">
      <alignment horizontal="center"/>
    </xf>
    <xf numFmtId="43" fontId="7" fillId="37" borderId="22" xfId="46" applyFont="1" applyFill="1" applyBorder="1" applyAlignment="1">
      <alignment horizontal="center"/>
    </xf>
    <xf numFmtId="43" fontId="7" fillId="37" borderId="11" xfId="46" applyFont="1" applyFill="1" applyBorder="1" applyAlignment="1">
      <alignment/>
    </xf>
    <xf numFmtId="9" fontId="7" fillId="36" borderId="11" xfId="52" applyFont="1" applyFill="1" applyBorder="1" applyAlignment="1">
      <alignment horizontal="center"/>
    </xf>
    <xf numFmtId="9" fontId="7" fillId="36" borderId="24" xfId="52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0" fontId="7" fillId="0" borderId="0" xfId="52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8" fillId="34" borderId="10" xfId="0" applyFont="1" applyFill="1" applyBorder="1" applyAlignment="1">
      <alignment/>
    </xf>
    <xf numFmtId="43" fontId="9" fillId="34" borderId="10" xfId="46" applyFont="1" applyFill="1" applyBorder="1" applyAlignment="1">
      <alignment horizontal="center"/>
    </xf>
    <xf numFmtId="10" fontId="9" fillId="34" borderId="10" xfId="46" applyNumberFormat="1" applyFont="1" applyFill="1" applyBorder="1" applyAlignment="1">
      <alignment horizontal="center"/>
    </xf>
    <xf numFmtId="43" fontId="9" fillId="34" borderId="22" xfId="46" applyFont="1" applyFill="1" applyBorder="1" applyAlignment="1">
      <alignment horizontal="center"/>
    </xf>
    <xf numFmtId="0" fontId="8" fillId="34" borderId="13" xfId="0" applyFont="1" applyFill="1" applyBorder="1" applyAlignment="1">
      <alignment/>
    </xf>
    <xf numFmtId="43" fontId="9" fillId="34" borderId="13" xfId="46" applyFont="1" applyFill="1" applyBorder="1" applyAlignment="1">
      <alignment/>
    </xf>
    <xf numFmtId="10" fontId="9" fillId="34" borderId="13" xfId="46" applyNumberFormat="1" applyFont="1" applyFill="1" applyBorder="1" applyAlignment="1">
      <alignment horizontal="center"/>
    </xf>
    <xf numFmtId="43" fontId="9" fillId="34" borderId="23" xfId="46" applyFont="1" applyFill="1" applyBorder="1" applyAlignment="1">
      <alignment horizontal="center"/>
    </xf>
    <xf numFmtId="43" fontId="9" fillId="34" borderId="13" xfId="46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43" fontId="9" fillId="34" borderId="11" xfId="46" applyFont="1" applyFill="1" applyBorder="1" applyAlignment="1">
      <alignment/>
    </xf>
    <xf numFmtId="0" fontId="10" fillId="0" borderId="0" xfId="0" applyFont="1" applyBorder="1" applyAlignment="1">
      <alignment horizontal="center"/>
    </xf>
    <xf numFmtId="43" fontId="8" fillId="0" borderId="0" xfId="46" applyFont="1" applyBorder="1" applyAlignment="1">
      <alignment/>
    </xf>
    <xf numFmtId="10" fontId="8" fillId="0" borderId="0" xfId="46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43" fontId="9" fillId="34" borderId="12" xfId="46" applyFont="1" applyFill="1" applyBorder="1" applyAlignment="1">
      <alignment horizontal="center"/>
    </xf>
    <xf numFmtId="43" fontId="9" fillId="34" borderId="14" xfId="46" applyFont="1" applyFill="1" applyBorder="1" applyAlignment="1">
      <alignment horizontal="center"/>
    </xf>
    <xf numFmtId="43" fontId="9" fillId="34" borderId="24" xfId="46" applyFont="1" applyFill="1" applyBorder="1" applyAlignment="1">
      <alignment/>
    </xf>
    <xf numFmtId="43" fontId="9" fillId="34" borderId="24" xfId="46" applyFont="1" applyFill="1" applyBorder="1" applyAlignment="1">
      <alignment horizontal="center"/>
    </xf>
    <xf numFmtId="10" fontId="9" fillId="34" borderId="15" xfId="52" applyNumberFormat="1" applyFont="1" applyFill="1" applyBorder="1" applyAlignment="1">
      <alignment horizontal="center"/>
    </xf>
    <xf numFmtId="43" fontId="9" fillId="34" borderId="15" xfId="46" applyFont="1" applyFill="1" applyBorder="1" applyAlignment="1">
      <alignment horizontal="center"/>
    </xf>
    <xf numFmtId="43" fontId="8" fillId="0" borderId="0" xfId="46" applyFont="1" applyBorder="1" applyAlignment="1">
      <alignment horizontal="center"/>
    </xf>
    <xf numFmtId="43" fontId="55" fillId="34" borderId="10" xfId="46" applyFont="1" applyFill="1" applyBorder="1" applyAlignment="1">
      <alignment horizontal="center"/>
    </xf>
    <xf numFmtId="43" fontId="55" fillId="34" borderId="22" xfId="46" applyFont="1" applyFill="1" applyBorder="1" applyAlignment="1">
      <alignment horizontal="center"/>
    </xf>
    <xf numFmtId="10" fontId="9" fillId="34" borderId="13" xfId="52" applyNumberFormat="1" applyFont="1" applyFill="1" applyBorder="1" applyAlignment="1">
      <alignment horizontal="center"/>
    </xf>
    <xf numFmtId="9" fontId="9" fillId="34" borderId="24" xfId="52" applyFont="1" applyFill="1" applyBorder="1" applyAlignment="1">
      <alignment horizontal="center"/>
    </xf>
    <xf numFmtId="10" fontId="9" fillId="34" borderId="22" xfId="52" applyNumberFormat="1" applyFont="1" applyFill="1" applyBorder="1" applyAlignment="1">
      <alignment horizontal="center"/>
    </xf>
    <xf numFmtId="10" fontId="9" fillId="34" borderId="23" xfId="52" applyNumberFormat="1" applyFont="1" applyFill="1" applyBorder="1" applyAlignment="1">
      <alignment horizontal="center"/>
    </xf>
    <xf numFmtId="10" fontId="9" fillId="34" borderId="11" xfId="46" applyNumberFormat="1" applyFont="1" applyFill="1" applyBorder="1" applyAlignment="1">
      <alignment horizontal="center"/>
    </xf>
    <xf numFmtId="10" fontId="9" fillId="34" borderId="24" xfId="52" applyNumberFormat="1" applyFont="1" applyFill="1" applyBorder="1" applyAlignment="1">
      <alignment horizontal="center"/>
    </xf>
    <xf numFmtId="43" fontId="56" fillId="0" borderId="0" xfId="46" applyFont="1" applyBorder="1" applyAlignment="1">
      <alignment/>
    </xf>
    <xf numFmtId="9" fontId="56" fillId="0" borderId="0" xfId="52" applyFont="1" applyBorder="1" applyAlignment="1">
      <alignment horizontal="center"/>
    </xf>
    <xf numFmtId="43" fontId="9" fillId="38" borderId="25" xfId="0" applyNumberFormat="1" applyFont="1" applyFill="1" applyBorder="1" applyAlignment="1">
      <alignment/>
    </xf>
    <xf numFmtId="43" fontId="9" fillId="38" borderId="22" xfId="0" applyNumberFormat="1" applyFont="1" applyFill="1" applyBorder="1" applyAlignment="1">
      <alignment/>
    </xf>
    <xf numFmtId="9" fontId="8" fillId="19" borderId="22" xfId="52" applyFont="1" applyFill="1" applyBorder="1" applyAlignment="1">
      <alignment horizontal="center"/>
    </xf>
    <xf numFmtId="43" fontId="8" fillId="19" borderId="10" xfId="46" applyFont="1" applyFill="1" applyBorder="1" applyAlignment="1">
      <alignment horizontal="center"/>
    </xf>
    <xf numFmtId="9" fontId="8" fillId="19" borderId="10" xfId="52" applyFont="1" applyFill="1" applyBorder="1" applyAlignment="1">
      <alignment horizontal="center"/>
    </xf>
    <xf numFmtId="9" fontId="8" fillId="19" borderId="13" xfId="52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43" fontId="8" fillId="37" borderId="22" xfId="46" applyFont="1" applyFill="1" applyBorder="1" applyAlignment="1">
      <alignment/>
    </xf>
    <xf numFmtId="43" fontId="8" fillId="37" borderId="29" xfId="46" applyFont="1" applyFill="1" applyBorder="1" applyAlignment="1">
      <alignment/>
    </xf>
    <xf numFmtId="43" fontId="8" fillId="37" borderId="10" xfId="46" applyFont="1" applyFill="1" applyBorder="1" applyAlignment="1">
      <alignment horizontal="center"/>
    </xf>
    <xf numFmtId="43" fontId="8" fillId="37" borderId="22" xfId="46" applyFont="1" applyFill="1" applyBorder="1" applyAlignment="1">
      <alignment horizontal="center"/>
    </xf>
    <xf numFmtId="0" fontId="8" fillId="37" borderId="11" xfId="0" applyFont="1" applyFill="1" applyBorder="1" applyAlignment="1">
      <alignment horizontal="center"/>
    </xf>
    <xf numFmtId="43" fontId="8" fillId="37" borderId="24" xfId="46" applyFont="1" applyFill="1" applyBorder="1" applyAlignment="1">
      <alignment/>
    </xf>
    <xf numFmtId="43" fontId="1" fillId="0" borderId="0" xfId="0" applyNumberFormat="1" applyFont="1" applyAlignment="1">
      <alignment/>
    </xf>
    <xf numFmtId="43" fontId="0" fillId="0" borderId="0" xfId="46" applyFont="1" applyAlignment="1">
      <alignment/>
    </xf>
    <xf numFmtId="43" fontId="8" fillId="19" borderId="22" xfId="0" applyNumberFormat="1" applyFont="1" applyFill="1" applyBorder="1" applyAlignment="1">
      <alignment/>
    </xf>
    <xf numFmtId="43" fontId="8" fillId="19" borderId="22" xfId="46" applyFont="1" applyFill="1" applyBorder="1" applyAlignment="1">
      <alignment horizontal="center"/>
    </xf>
    <xf numFmtId="9" fontId="8" fillId="19" borderId="29" xfId="52" applyFont="1" applyFill="1" applyBorder="1" applyAlignment="1">
      <alignment horizontal="center"/>
    </xf>
    <xf numFmtId="0" fontId="7" fillId="37" borderId="16" xfId="0" applyFont="1" applyFill="1" applyBorder="1" applyAlignment="1">
      <alignment/>
    </xf>
    <xf numFmtId="43" fontId="7" fillId="37" borderId="16" xfId="46" applyFont="1" applyFill="1" applyBorder="1" applyAlignment="1">
      <alignment/>
    </xf>
    <xf numFmtId="43" fontId="7" fillId="37" borderId="25" xfId="0" applyNumberFormat="1" applyFont="1" applyFill="1" applyBorder="1" applyAlignment="1">
      <alignment/>
    </xf>
    <xf numFmtId="43" fontId="7" fillId="37" borderId="28" xfId="46" applyFont="1" applyFill="1" applyBorder="1" applyAlignment="1">
      <alignment/>
    </xf>
    <xf numFmtId="43" fontId="7" fillId="37" borderId="25" xfId="46" applyFont="1" applyFill="1" applyBorder="1" applyAlignment="1">
      <alignment/>
    </xf>
    <xf numFmtId="9" fontId="7" fillId="37" borderId="10" xfId="52" applyFont="1" applyFill="1" applyBorder="1" applyAlignment="1">
      <alignment horizontal="center"/>
    </xf>
    <xf numFmtId="43" fontId="6" fillId="38" borderId="22" xfId="46" applyFont="1" applyFill="1" applyBorder="1" applyAlignment="1">
      <alignment horizontal="center"/>
    </xf>
    <xf numFmtId="43" fontId="6" fillId="38" borderId="10" xfId="46" applyFont="1" applyFill="1" applyBorder="1" applyAlignment="1">
      <alignment horizontal="center"/>
    </xf>
    <xf numFmtId="43" fontId="6" fillId="38" borderId="29" xfId="46" applyFont="1" applyFill="1" applyBorder="1" applyAlignment="1">
      <alignment horizontal="center"/>
    </xf>
    <xf numFmtId="43" fontId="7" fillId="38" borderId="22" xfId="46" applyFont="1" applyFill="1" applyBorder="1" applyAlignment="1">
      <alignment horizontal="center"/>
    </xf>
    <xf numFmtId="43" fontId="6" fillId="38" borderId="16" xfId="46" applyFont="1" applyFill="1" applyBorder="1" applyAlignment="1">
      <alignment/>
    </xf>
    <xf numFmtId="43" fontId="6" fillId="38" borderId="28" xfId="46" applyFont="1" applyFill="1" applyBorder="1" applyAlignment="1">
      <alignment/>
    </xf>
    <xf numFmtId="43" fontId="6" fillId="38" borderId="25" xfId="46" applyFont="1" applyFill="1" applyBorder="1" applyAlignment="1">
      <alignment/>
    </xf>
    <xf numFmtId="43" fontId="7" fillId="38" borderId="25" xfId="46" applyFont="1" applyFill="1" applyBorder="1" applyAlignment="1">
      <alignment horizontal="center"/>
    </xf>
    <xf numFmtId="43" fontId="7" fillId="37" borderId="10" xfId="46" applyFont="1" applyFill="1" applyBorder="1" applyAlignment="1">
      <alignment/>
    </xf>
    <xf numFmtId="43" fontId="6" fillId="37" borderId="16" xfId="46" applyFont="1" applyFill="1" applyBorder="1" applyAlignment="1">
      <alignment/>
    </xf>
    <xf numFmtId="0" fontId="7" fillId="37" borderId="16" xfId="0" applyFont="1" applyFill="1" applyBorder="1" applyAlignment="1">
      <alignment horizontal="left"/>
    </xf>
    <xf numFmtId="43" fontId="6" fillId="38" borderId="13" xfId="46" applyFont="1" applyFill="1" applyBorder="1" applyAlignment="1">
      <alignment/>
    </xf>
    <xf numFmtId="43" fontId="6" fillId="38" borderId="0" xfId="46" applyFont="1" applyFill="1" applyBorder="1" applyAlignment="1">
      <alignment/>
    </xf>
    <xf numFmtId="43" fontId="6" fillId="38" borderId="23" xfId="46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6" fillId="38" borderId="10" xfId="0" applyFont="1" applyFill="1" applyBorder="1" applyAlignment="1">
      <alignment horizontal="left"/>
    </xf>
    <xf numFmtId="0" fontId="6" fillId="38" borderId="16" xfId="0" applyFont="1" applyFill="1" applyBorder="1" applyAlignment="1">
      <alignment/>
    </xf>
    <xf numFmtId="0" fontId="7" fillId="19" borderId="10" xfId="0" applyFont="1" applyFill="1" applyBorder="1" applyAlignment="1">
      <alignment horizontal="center"/>
    </xf>
    <xf numFmtId="43" fontId="7" fillId="19" borderId="10" xfId="46" applyFont="1" applyFill="1" applyBorder="1" applyAlignment="1">
      <alignment/>
    </xf>
    <xf numFmtId="43" fontId="7" fillId="19" borderId="12" xfId="46" applyFont="1" applyFill="1" applyBorder="1" applyAlignment="1">
      <alignment/>
    </xf>
    <xf numFmtId="0" fontId="7" fillId="19" borderId="13" xfId="0" applyFont="1" applyFill="1" applyBorder="1" applyAlignment="1">
      <alignment horizontal="center"/>
    </xf>
    <xf numFmtId="43" fontId="6" fillId="19" borderId="13" xfId="46" applyFont="1" applyFill="1" applyBorder="1" applyAlignment="1">
      <alignment/>
    </xf>
    <xf numFmtId="43" fontId="6" fillId="19" borderId="24" xfId="46" applyFont="1" applyFill="1" applyBorder="1" applyAlignment="1">
      <alignment/>
    </xf>
    <xf numFmtId="43" fontId="7" fillId="19" borderId="14" xfId="46" applyFont="1" applyFill="1" applyBorder="1" applyAlignment="1">
      <alignment/>
    </xf>
    <xf numFmtId="43" fontId="7" fillId="19" borderId="0" xfId="46" applyFont="1" applyFill="1" applyBorder="1" applyAlignment="1">
      <alignment/>
    </xf>
    <xf numFmtId="43" fontId="7" fillId="19" borderId="23" xfId="46" applyFont="1" applyFill="1" applyBorder="1" applyAlignment="1">
      <alignment horizontal="center"/>
    </xf>
    <xf numFmtId="9" fontId="7" fillId="19" borderId="0" xfId="46" applyNumberFormat="1" applyFont="1" applyFill="1" applyBorder="1" applyAlignment="1">
      <alignment horizontal="center"/>
    </xf>
    <xf numFmtId="43" fontId="7" fillId="19" borderId="23" xfId="46" applyFont="1" applyFill="1" applyBorder="1" applyAlignment="1">
      <alignment/>
    </xf>
    <xf numFmtId="43" fontId="7" fillId="19" borderId="22" xfId="46" applyFont="1" applyFill="1" applyBorder="1" applyAlignment="1">
      <alignment/>
    </xf>
    <xf numFmtId="0" fontId="7" fillId="19" borderId="11" xfId="0" applyFont="1" applyFill="1" applyBorder="1" applyAlignment="1">
      <alignment/>
    </xf>
    <xf numFmtId="43" fontId="6" fillId="19" borderId="11" xfId="46" applyFont="1" applyFill="1" applyBorder="1" applyAlignment="1">
      <alignment/>
    </xf>
    <xf numFmtId="43" fontId="7" fillId="19" borderId="11" xfId="46" applyFont="1" applyFill="1" applyBorder="1" applyAlignment="1">
      <alignment/>
    </xf>
    <xf numFmtId="43" fontId="7" fillId="19" borderId="24" xfId="46" applyFont="1" applyFill="1" applyBorder="1" applyAlignment="1">
      <alignment/>
    </xf>
    <xf numFmtId="43" fontId="7" fillId="19" borderId="24" xfId="46" applyFont="1" applyFill="1" applyBorder="1" applyAlignment="1">
      <alignment horizontal="center"/>
    </xf>
    <xf numFmtId="0" fontId="7" fillId="37" borderId="22" xfId="0" applyFont="1" applyFill="1" applyBorder="1" applyAlignment="1">
      <alignment horizontal="center"/>
    </xf>
    <xf numFmtId="0" fontId="7" fillId="37" borderId="29" xfId="0" applyFont="1" applyFill="1" applyBorder="1" applyAlignment="1">
      <alignment horizontal="center"/>
    </xf>
    <xf numFmtId="10" fontId="7" fillId="37" borderId="22" xfId="52" applyNumberFormat="1" applyFont="1" applyFill="1" applyBorder="1" applyAlignment="1">
      <alignment horizontal="center"/>
    </xf>
    <xf numFmtId="10" fontId="7" fillId="37" borderId="22" xfId="0" applyNumberFormat="1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6" fillId="37" borderId="13" xfId="0" applyFont="1" applyFill="1" applyBorder="1" applyAlignment="1">
      <alignment/>
    </xf>
    <xf numFmtId="0" fontId="7" fillId="37" borderId="13" xfId="0" applyFont="1" applyFill="1" applyBorder="1" applyAlignment="1">
      <alignment horizontal="center"/>
    </xf>
    <xf numFmtId="0" fontId="7" fillId="37" borderId="23" xfId="0" applyFont="1" applyFill="1" applyBorder="1" applyAlignment="1">
      <alignment horizontal="center"/>
    </xf>
    <xf numFmtId="0" fontId="7" fillId="37" borderId="0" xfId="0" applyFont="1" applyFill="1" applyBorder="1" applyAlignment="1">
      <alignment horizontal="center"/>
    </xf>
    <xf numFmtId="10" fontId="7" fillId="37" borderId="23" xfId="52" applyNumberFormat="1" applyFont="1" applyFill="1" applyBorder="1" applyAlignment="1">
      <alignment horizontal="center"/>
    </xf>
    <xf numFmtId="10" fontId="7" fillId="37" borderId="23" xfId="0" applyNumberFormat="1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9" fontId="7" fillId="37" borderId="11" xfId="52" applyFont="1" applyFill="1" applyBorder="1" applyAlignment="1">
      <alignment horizontal="center"/>
    </xf>
    <xf numFmtId="9" fontId="7" fillId="37" borderId="24" xfId="52" applyFont="1" applyFill="1" applyBorder="1" applyAlignment="1">
      <alignment horizontal="center"/>
    </xf>
    <xf numFmtId="0" fontId="7" fillId="37" borderId="10" xfId="0" applyFont="1" applyFill="1" applyBorder="1" applyAlignment="1">
      <alignment horizontal="left"/>
    </xf>
    <xf numFmtId="0" fontId="10" fillId="37" borderId="16" xfId="0" applyFont="1" applyFill="1" applyBorder="1" applyAlignment="1">
      <alignment horizontal="center"/>
    </xf>
    <xf numFmtId="43" fontId="8" fillId="37" borderId="11" xfId="46" applyFont="1" applyFill="1" applyBorder="1" applyAlignment="1">
      <alignment/>
    </xf>
    <xf numFmtId="43" fontId="8" fillId="37" borderId="16" xfId="46" applyFont="1" applyFill="1" applyBorder="1" applyAlignment="1">
      <alignment/>
    </xf>
    <xf numFmtId="9" fontId="8" fillId="37" borderId="11" xfId="52" applyFont="1" applyFill="1" applyBorder="1" applyAlignment="1">
      <alignment horizontal="center"/>
    </xf>
    <xf numFmtId="43" fontId="8" fillId="37" borderId="25" xfId="46" applyFont="1" applyFill="1" applyBorder="1" applyAlignment="1">
      <alignment/>
    </xf>
    <xf numFmtId="0" fontId="8" fillId="37" borderId="22" xfId="0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/>
    </xf>
    <xf numFmtId="0" fontId="9" fillId="37" borderId="13" xfId="0" applyFont="1" applyFill="1" applyBorder="1" applyAlignment="1">
      <alignment/>
    </xf>
    <xf numFmtId="0" fontId="8" fillId="37" borderId="13" xfId="0" applyFont="1" applyFill="1" applyBorder="1" applyAlignment="1">
      <alignment horizontal="center"/>
    </xf>
    <xf numFmtId="0" fontId="8" fillId="37" borderId="23" xfId="0" applyFont="1" applyFill="1" applyBorder="1" applyAlignment="1">
      <alignment horizontal="center"/>
    </xf>
    <xf numFmtId="0" fontId="8" fillId="37" borderId="14" xfId="0" applyFont="1" applyFill="1" applyBorder="1" applyAlignment="1">
      <alignment horizontal="center"/>
    </xf>
    <xf numFmtId="0" fontId="10" fillId="37" borderId="11" xfId="0" applyFont="1" applyFill="1" applyBorder="1" applyAlignment="1">
      <alignment horizontal="center"/>
    </xf>
    <xf numFmtId="10" fontId="8" fillId="37" borderId="16" xfId="46" applyNumberFormat="1" applyFont="1" applyFill="1" applyBorder="1" applyAlignment="1">
      <alignment horizontal="center"/>
    </xf>
    <xf numFmtId="43" fontId="8" fillId="37" borderId="11" xfId="46" applyFont="1" applyFill="1" applyBorder="1" applyAlignment="1">
      <alignment horizontal="center"/>
    </xf>
    <xf numFmtId="10" fontId="8" fillId="37" borderId="11" xfId="46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7" borderId="13" xfId="0" applyFill="1" applyBorder="1" applyAlignment="1">
      <alignment/>
    </xf>
    <xf numFmtId="0" fontId="0" fillId="35" borderId="0" xfId="0" applyFill="1" applyAlignment="1">
      <alignment/>
    </xf>
    <xf numFmtId="9" fontId="8" fillId="37" borderId="24" xfId="52" applyFont="1" applyFill="1" applyBorder="1" applyAlignment="1">
      <alignment horizontal="center"/>
    </xf>
    <xf numFmtId="0" fontId="9" fillId="38" borderId="10" xfId="0" applyFont="1" applyFill="1" applyBorder="1" applyAlignment="1">
      <alignment/>
    </xf>
    <xf numFmtId="43" fontId="9" fillId="38" borderId="22" xfId="46" applyFont="1" applyFill="1" applyBorder="1" applyAlignment="1">
      <alignment horizontal="center"/>
    </xf>
    <xf numFmtId="9" fontId="8" fillId="38" borderId="22" xfId="52" applyFont="1" applyFill="1" applyBorder="1" applyAlignment="1">
      <alignment horizontal="center"/>
    </xf>
    <xf numFmtId="0" fontId="9" fillId="38" borderId="10" xfId="0" applyFont="1" applyFill="1" applyBorder="1" applyAlignment="1">
      <alignment horizontal="left"/>
    </xf>
    <xf numFmtId="0" fontId="8" fillId="37" borderId="29" xfId="0" applyFont="1" applyFill="1" applyBorder="1" applyAlignment="1">
      <alignment horizontal="center"/>
    </xf>
    <xf numFmtId="10" fontId="8" fillId="37" borderId="22" xfId="52" applyNumberFormat="1" applyFont="1" applyFill="1" applyBorder="1" applyAlignment="1">
      <alignment horizontal="center"/>
    </xf>
    <xf numFmtId="10" fontId="8" fillId="37" borderId="22" xfId="0" applyNumberFormat="1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/>
    </xf>
    <xf numFmtId="10" fontId="8" fillId="37" borderId="23" xfId="52" applyNumberFormat="1" applyFont="1" applyFill="1" applyBorder="1" applyAlignment="1">
      <alignment horizontal="center"/>
    </xf>
    <xf numFmtId="10" fontId="8" fillId="37" borderId="23" xfId="0" applyNumberFormat="1" applyFont="1" applyFill="1" applyBorder="1" applyAlignment="1">
      <alignment horizontal="center"/>
    </xf>
    <xf numFmtId="0" fontId="8" fillId="19" borderId="10" xfId="0" applyFont="1" applyFill="1" applyBorder="1" applyAlignment="1">
      <alignment horizontal="center"/>
    </xf>
    <xf numFmtId="43" fontId="8" fillId="19" borderId="10" xfId="46" applyFont="1" applyFill="1" applyBorder="1" applyAlignment="1">
      <alignment/>
    </xf>
    <xf numFmtId="43" fontId="8" fillId="19" borderId="29" xfId="46" applyFont="1" applyFill="1" applyBorder="1" applyAlignment="1">
      <alignment/>
    </xf>
    <xf numFmtId="43" fontId="8" fillId="19" borderId="22" xfId="46" applyFont="1" applyFill="1" applyBorder="1" applyAlignment="1">
      <alignment/>
    </xf>
    <xf numFmtId="0" fontId="8" fillId="19" borderId="11" xfId="0" applyFont="1" applyFill="1" applyBorder="1" applyAlignment="1">
      <alignment/>
    </xf>
    <xf numFmtId="43" fontId="9" fillId="19" borderId="11" xfId="46" applyFont="1" applyFill="1" applyBorder="1" applyAlignment="1">
      <alignment/>
    </xf>
    <xf numFmtId="43" fontId="9" fillId="19" borderId="24" xfId="46" applyFont="1" applyFill="1" applyBorder="1" applyAlignment="1">
      <alignment/>
    </xf>
    <xf numFmtId="43" fontId="8" fillId="19" borderId="30" xfId="46" applyFont="1" applyFill="1" applyBorder="1" applyAlignment="1">
      <alignment/>
    </xf>
    <xf numFmtId="43" fontId="8" fillId="19" borderId="24" xfId="46" applyFont="1" applyFill="1" applyBorder="1" applyAlignment="1">
      <alignment/>
    </xf>
    <xf numFmtId="43" fontId="8" fillId="19" borderId="24" xfId="46" applyFont="1" applyFill="1" applyBorder="1" applyAlignment="1">
      <alignment horizontal="center"/>
    </xf>
    <xf numFmtId="0" fontId="8" fillId="19" borderId="13" xfId="0" applyFont="1" applyFill="1" applyBorder="1" applyAlignment="1">
      <alignment horizontal="center"/>
    </xf>
    <xf numFmtId="43" fontId="8" fillId="19" borderId="0" xfId="46" applyFont="1" applyFill="1" applyBorder="1" applyAlignment="1">
      <alignment/>
    </xf>
    <xf numFmtId="43" fontId="8" fillId="19" borderId="0" xfId="46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2" xfId="0" applyFont="1" applyFill="1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6"/>
  <sheetViews>
    <sheetView zoomScalePageLayoutView="0" workbookViewId="0" topLeftCell="B1">
      <selection activeCell="I12" sqref="I12"/>
    </sheetView>
  </sheetViews>
  <sheetFormatPr defaultColWidth="11.421875" defaultRowHeight="12.75"/>
  <cols>
    <col min="1" max="1" width="4.421875" style="0" customWidth="1"/>
    <col min="2" max="2" width="45.421875" style="0" customWidth="1"/>
    <col min="3" max="4" width="15.57421875" style="0" customWidth="1"/>
    <col min="5" max="5" width="15.140625" style="0" customWidth="1"/>
    <col min="6" max="6" width="15.8515625" style="0" customWidth="1"/>
    <col min="7" max="7" width="18.28125" style="128" customWidth="1"/>
    <col min="8" max="8" width="18.28125" style="114" customWidth="1"/>
    <col min="9" max="9" width="17.421875" style="0" customWidth="1"/>
    <col min="10" max="10" width="15.8515625" style="0" customWidth="1"/>
    <col min="11" max="11" width="2.7109375" style="0" customWidth="1"/>
    <col min="12" max="12" width="13.8515625" style="0" bestFit="1" customWidth="1"/>
    <col min="13" max="13" width="18.8515625" style="0" customWidth="1"/>
  </cols>
  <sheetData>
    <row r="1" ht="12.75">
      <c r="L1" s="103"/>
    </row>
    <row r="2" ht="12.75">
      <c r="L2" s="103"/>
    </row>
    <row r="3" ht="18" customHeight="1">
      <c r="L3" s="103"/>
    </row>
    <row r="4" spans="2:12" ht="15.75">
      <c r="B4" s="381" t="s">
        <v>20</v>
      </c>
      <c r="C4" s="381"/>
      <c r="D4" s="381"/>
      <c r="E4" s="381"/>
      <c r="F4" s="381"/>
      <c r="G4" s="381"/>
      <c r="H4" s="381"/>
      <c r="I4" s="381"/>
      <c r="L4" s="103"/>
    </row>
    <row r="5" spans="2:9" ht="15.75">
      <c r="B5" s="381" t="s">
        <v>49</v>
      </c>
      <c r="C5" s="381"/>
      <c r="D5" s="381"/>
      <c r="E5" s="381"/>
      <c r="F5" s="381"/>
      <c r="G5" s="381"/>
      <c r="H5" s="381"/>
      <c r="I5" s="381"/>
    </row>
    <row r="7" spans="3:13" ht="15.75">
      <c r="C7" s="41" t="s">
        <v>8</v>
      </c>
      <c r="D7" s="43"/>
      <c r="M7" s="103">
        <v>25442279.7</v>
      </c>
    </row>
    <row r="8" ht="13.5" thickBot="1">
      <c r="M8" s="103">
        <v>2022863.87</v>
      </c>
    </row>
    <row r="9" spans="2:13" ht="12.75">
      <c r="B9" s="3" t="s">
        <v>4</v>
      </c>
      <c r="C9" s="3" t="s">
        <v>10</v>
      </c>
      <c r="D9" s="29" t="s">
        <v>44</v>
      </c>
      <c r="E9" s="3" t="s">
        <v>10</v>
      </c>
      <c r="F9" s="29" t="s">
        <v>10</v>
      </c>
      <c r="G9" s="129"/>
      <c r="H9" s="115"/>
      <c r="I9" s="4" t="s">
        <v>12</v>
      </c>
      <c r="M9" s="103">
        <v>513734.58</v>
      </c>
    </row>
    <row r="10" spans="2:13" ht="12.75">
      <c r="B10" s="5"/>
      <c r="C10" s="7" t="s">
        <v>9</v>
      </c>
      <c r="D10" s="30"/>
      <c r="E10" s="7" t="s">
        <v>11</v>
      </c>
      <c r="F10" s="30" t="s">
        <v>1</v>
      </c>
      <c r="G10" s="130" t="s">
        <v>1</v>
      </c>
      <c r="H10" s="116" t="s">
        <v>1</v>
      </c>
      <c r="I10" s="6"/>
      <c r="M10" s="149">
        <f>SUM(M7:M9)</f>
        <v>27978878.15</v>
      </c>
    </row>
    <row r="11" spans="2:13" ht="13.5" thickBot="1">
      <c r="B11" s="5"/>
      <c r="C11" s="7" t="s">
        <v>6</v>
      </c>
      <c r="D11" s="141"/>
      <c r="E11" s="7" t="s">
        <v>7</v>
      </c>
      <c r="F11" s="30"/>
      <c r="G11" s="130" t="s">
        <v>15</v>
      </c>
      <c r="H11" s="116" t="s">
        <v>16</v>
      </c>
      <c r="I11" s="6"/>
      <c r="M11" s="103"/>
    </row>
    <row r="12" spans="2:13" ht="12.75">
      <c r="B12" s="8" t="s">
        <v>24</v>
      </c>
      <c r="C12" s="10">
        <v>56989733</v>
      </c>
      <c r="D12" s="92">
        <f>+E12-C12</f>
        <v>0</v>
      </c>
      <c r="E12" s="10">
        <v>56989733</v>
      </c>
      <c r="F12" s="28">
        <v>27978878.15</v>
      </c>
      <c r="G12" s="117">
        <f>+F12/C12</f>
        <v>0.4909459419646693</v>
      </c>
      <c r="H12" s="117">
        <f>+F12/E12</f>
        <v>0.4909459419646693</v>
      </c>
      <c r="I12" s="28">
        <f>+E12-F12</f>
        <v>29010854.85</v>
      </c>
      <c r="M12" s="103">
        <v>1863988.27</v>
      </c>
    </row>
    <row r="13" spans="2:13" ht="12.75">
      <c r="B13" s="9" t="s">
        <v>25</v>
      </c>
      <c r="C13" s="12">
        <v>12833000</v>
      </c>
      <c r="D13" s="92">
        <f>+E13-C13</f>
        <v>183300</v>
      </c>
      <c r="E13" s="106">
        <v>13016300</v>
      </c>
      <c r="F13" s="33">
        <v>6361805.26</v>
      </c>
      <c r="G13" s="113">
        <f>+F13/C13</f>
        <v>0.49573796150549365</v>
      </c>
      <c r="H13" s="113">
        <f>+F13/E13</f>
        <v>0.488756809538809</v>
      </c>
      <c r="I13" s="33">
        <f>+E13-F13</f>
        <v>6654494.74</v>
      </c>
      <c r="M13" s="103">
        <v>859119.8</v>
      </c>
    </row>
    <row r="14" spans="2:13" ht="12.75">
      <c r="B14" s="9" t="s">
        <v>26</v>
      </c>
      <c r="C14" s="12">
        <v>5910000</v>
      </c>
      <c r="D14" s="92">
        <f>+E14-C14</f>
        <v>0</v>
      </c>
      <c r="E14" s="106">
        <v>5910000</v>
      </c>
      <c r="F14" s="33">
        <v>2869303.5</v>
      </c>
      <c r="G14" s="113">
        <f>+F14/C14</f>
        <v>0.4854997461928934</v>
      </c>
      <c r="H14" s="113">
        <f>+F14/E14</f>
        <v>0.4854997461928934</v>
      </c>
      <c r="I14" s="33">
        <f>+E14-F14</f>
        <v>3040696.5</v>
      </c>
      <c r="M14" s="103">
        <v>146195.43</v>
      </c>
    </row>
    <row r="15" spans="2:13" ht="12.75">
      <c r="B15" s="9" t="s">
        <v>27</v>
      </c>
      <c r="C15" s="12">
        <v>0</v>
      </c>
      <c r="D15" s="33">
        <v>0</v>
      </c>
      <c r="E15" s="106">
        <v>0</v>
      </c>
      <c r="F15" s="33">
        <v>0</v>
      </c>
      <c r="G15" s="42">
        <v>0</v>
      </c>
      <c r="H15" s="42">
        <v>0</v>
      </c>
      <c r="I15" s="33">
        <f>+E15-F15</f>
        <v>0</v>
      </c>
      <c r="M15" s="89">
        <f>SUM(M12:M14)</f>
        <v>2869303.5000000005</v>
      </c>
    </row>
    <row r="16" spans="2:9" ht="13.5" thickBot="1">
      <c r="B16" s="9" t="s">
        <v>28</v>
      </c>
      <c r="C16" s="12">
        <v>1504000</v>
      </c>
      <c r="D16" s="93">
        <f>+E16-C16</f>
        <v>0</v>
      </c>
      <c r="E16" s="106">
        <v>1504000</v>
      </c>
      <c r="F16" s="33">
        <v>751874.61</v>
      </c>
      <c r="G16" s="113">
        <f>+F16/C16</f>
        <v>0.4999166289893617</v>
      </c>
      <c r="H16" s="113">
        <f>+F16/E16</f>
        <v>0.4999166289893617</v>
      </c>
      <c r="I16" s="33">
        <f>+E16-F16</f>
        <v>752125.39</v>
      </c>
    </row>
    <row r="17" spans="2:9" ht="12.75">
      <c r="B17" s="1" t="s">
        <v>2</v>
      </c>
      <c r="C17" s="16">
        <f>SUM(C12:C16)</f>
        <v>77236733</v>
      </c>
      <c r="D17" s="86">
        <f>SUM(D12:D16)</f>
        <v>183300</v>
      </c>
      <c r="E17" s="16">
        <f>SUM(E12:E16)</f>
        <v>77420033</v>
      </c>
      <c r="F17" s="31">
        <f>SUM(F12:F16)</f>
        <v>37961861.519999996</v>
      </c>
      <c r="G17" s="118">
        <f>+F17/C17</f>
        <v>0.4915000938737271</v>
      </c>
      <c r="H17" s="118">
        <f>+F17/E17</f>
        <v>0.4903364161573012</v>
      </c>
      <c r="I17" s="31">
        <f>SUM(I12:I16)</f>
        <v>39458171.480000004</v>
      </c>
    </row>
    <row r="18" spans="2:9" ht="13.5" thickBot="1">
      <c r="B18" s="18"/>
      <c r="C18" s="39"/>
      <c r="D18" s="39"/>
      <c r="E18" s="14"/>
      <c r="F18" s="32"/>
      <c r="G18" s="119"/>
      <c r="H18" s="119"/>
      <c r="I18" s="32"/>
    </row>
    <row r="19" spans="2:10" ht="13.5" thickBot="1">
      <c r="B19" s="9" t="s">
        <v>29</v>
      </c>
      <c r="C19" s="12">
        <v>3693750</v>
      </c>
      <c r="D19" s="10">
        <f>+E19-C19</f>
        <v>0</v>
      </c>
      <c r="E19" s="12">
        <v>3693750</v>
      </c>
      <c r="F19" s="33">
        <v>1008882.1</v>
      </c>
      <c r="G19" s="113">
        <f>+F19/C19</f>
        <v>0.27313220981387476</v>
      </c>
      <c r="H19" s="113">
        <f>+F19/E19</f>
        <v>0.27313220981387476</v>
      </c>
      <c r="I19" s="33">
        <f>+E19-F19</f>
        <v>2684867.9</v>
      </c>
      <c r="J19" s="144"/>
    </row>
    <row r="20" spans="2:9" ht="12.75">
      <c r="B20" s="1" t="s">
        <v>3</v>
      </c>
      <c r="C20" s="31">
        <f>SUM(C19:C19)</f>
        <v>3693750</v>
      </c>
      <c r="D20" s="31">
        <f>SUM(D19)</f>
        <v>0</v>
      </c>
      <c r="E20" s="31">
        <f>SUM(E19:E19)</f>
        <v>3693750</v>
      </c>
      <c r="F20" s="31">
        <f>SUM(F19:F19)</f>
        <v>1008882.1</v>
      </c>
      <c r="G20" s="118">
        <f>+F20/C20</f>
        <v>0.27313220981387476</v>
      </c>
      <c r="H20" s="118">
        <f>+F20/E20</f>
        <v>0.27313220981387476</v>
      </c>
      <c r="I20" s="31">
        <f>SUM(I19:I19)</f>
        <v>2684867.9</v>
      </c>
    </row>
    <row r="21" spans="2:9" ht="13.5" thickBot="1">
      <c r="B21" s="2"/>
      <c r="C21" s="39"/>
      <c r="D21" s="39"/>
      <c r="E21" s="14"/>
      <c r="F21" s="32"/>
      <c r="G21" s="119"/>
      <c r="H21" s="119"/>
      <c r="I21" s="32"/>
    </row>
    <row r="22" spans="2:9" ht="13.5" thickBot="1">
      <c r="B22" s="21" t="s">
        <v>0</v>
      </c>
      <c r="C22" s="19">
        <f>+C17+C20</f>
        <v>80930483</v>
      </c>
      <c r="D22" s="19">
        <f>+D17+D20</f>
        <v>183300</v>
      </c>
      <c r="E22" s="19">
        <f>+E17+E20</f>
        <v>81113783</v>
      </c>
      <c r="F22" s="34">
        <f>+F17+F20</f>
        <v>38970743.62</v>
      </c>
      <c r="G22" s="120">
        <f>+F22/C22</f>
        <v>0.4815335603520369</v>
      </c>
      <c r="H22" s="120">
        <f>+F22/E22</f>
        <v>0.48044539631445865</v>
      </c>
      <c r="I22" s="34">
        <f>+I17+I20</f>
        <v>42143039.38</v>
      </c>
    </row>
    <row r="23" spans="2:9" ht="12.75">
      <c r="B23" s="44"/>
      <c r="C23" s="45"/>
      <c r="D23" s="45"/>
      <c r="E23" s="45"/>
      <c r="F23" s="45"/>
      <c r="G23" s="121"/>
      <c r="H23" s="121"/>
      <c r="I23" s="45"/>
    </row>
    <row r="24" spans="2:9" ht="12.75">
      <c r="B24" s="44"/>
      <c r="C24" s="45"/>
      <c r="D24" s="45"/>
      <c r="E24" s="45"/>
      <c r="F24" s="45"/>
      <c r="G24" s="121"/>
      <c r="H24" s="121"/>
      <c r="I24" s="45"/>
    </row>
    <row r="25" spans="2:9" ht="12.75">
      <c r="B25" s="44"/>
      <c r="C25" s="45"/>
      <c r="D25" s="45"/>
      <c r="E25" s="45"/>
      <c r="F25" s="45"/>
      <c r="G25" s="121"/>
      <c r="H25" s="121"/>
      <c r="I25" s="45"/>
    </row>
    <row r="26" spans="2:9" ht="12.75">
      <c r="B26" s="44"/>
      <c r="C26" s="45"/>
      <c r="D26" s="45"/>
      <c r="E26" s="45"/>
      <c r="F26" s="45"/>
      <c r="G26" s="121"/>
      <c r="H26" s="121"/>
      <c r="I26" s="45"/>
    </row>
    <row r="27" spans="2:9" ht="12.75">
      <c r="B27" s="44"/>
      <c r="C27" s="45"/>
      <c r="D27" s="45"/>
      <c r="E27" s="45"/>
      <c r="F27" s="45"/>
      <c r="G27" s="121"/>
      <c r="H27" s="121"/>
      <c r="I27" s="45"/>
    </row>
    <row r="28" spans="2:9" ht="12.75">
      <c r="B28" s="44"/>
      <c r="C28" s="45"/>
      <c r="D28" s="45"/>
      <c r="E28" s="45"/>
      <c r="F28" s="45"/>
      <c r="G28" s="121"/>
      <c r="H28" s="121"/>
      <c r="I28" s="45"/>
    </row>
    <row r="29" spans="2:9" ht="15.75">
      <c r="B29" s="381" t="s">
        <v>20</v>
      </c>
      <c r="C29" s="381"/>
      <c r="D29" s="381"/>
      <c r="E29" s="381"/>
      <c r="F29" s="381"/>
      <c r="G29" s="381"/>
      <c r="H29" s="381"/>
      <c r="I29" s="381"/>
    </row>
    <row r="30" spans="2:9" ht="15.75">
      <c r="B30" s="381" t="s">
        <v>50</v>
      </c>
      <c r="C30" s="381"/>
      <c r="D30" s="381"/>
      <c r="E30" s="381"/>
      <c r="F30" s="381"/>
      <c r="G30" s="381"/>
      <c r="H30" s="381"/>
      <c r="I30" s="381"/>
    </row>
    <row r="31" ht="15.75">
      <c r="B31" s="41"/>
    </row>
    <row r="32" spans="3:4" ht="15.75">
      <c r="C32" s="41" t="s">
        <v>13</v>
      </c>
      <c r="D32" s="43"/>
    </row>
    <row r="33" ht="13.5" thickBot="1"/>
    <row r="34" spans="2:12" ht="12.75">
      <c r="B34" s="3" t="s">
        <v>4</v>
      </c>
      <c r="C34" s="3" t="s">
        <v>10</v>
      </c>
      <c r="D34" s="3" t="s">
        <v>44</v>
      </c>
      <c r="E34" s="3" t="s">
        <v>10</v>
      </c>
      <c r="F34" s="29" t="s">
        <v>10</v>
      </c>
      <c r="G34" s="129"/>
      <c r="H34" s="115"/>
      <c r="I34" s="4" t="s">
        <v>12</v>
      </c>
      <c r="J34" s="103"/>
      <c r="L34" s="103"/>
    </row>
    <row r="35" spans="2:12" ht="12.75">
      <c r="B35" s="5"/>
      <c r="C35" s="7" t="s">
        <v>9</v>
      </c>
      <c r="D35" s="7"/>
      <c r="E35" s="7" t="s">
        <v>11</v>
      </c>
      <c r="F35" s="30" t="s">
        <v>1</v>
      </c>
      <c r="G35" s="130" t="s">
        <v>1</v>
      </c>
      <c r="H35" s="116" t="s">
        <v>1</v>
      </c>
      <c r="I35" s="6"/>
      <c r="J35" s="103"/>
      <c r="L35" s="103"/>
    </row>
    <row r="36" spans="2:12" ht="13.5" thickBot="1">
      <c r="B36" s="5"/>
      <c r="C36" s="7" t="s">
        <v>6</v>
      </c>
      <c r="D36" s="7"/>
      <c r="E36" s="7" t="s">
        <v>7</v>
      </c>
      <c r="F36" s="30"/>
      <c r="G36" s="130" t="s">
        <v>15</v>
      </c>
      <c r="H36" s="116" t="s">
        <v>16</v>
      </c>
      <c r="I36" s="6"/>
      <c r="J36" s="103"/>
      <c r="L36" s="103"/>
    </row>
    <row r="37" spans="2:12" ht="12.75">
      <c r="B37" s="8" t="s">
        <v>24</v>
      </c>
      <c r="C37" s="10">
        <v>13000000</v>
      </c>
      <c r="D37" s="150">
        <f>+E37-C37</f>
        <v>-7039550</v>
      </c>
      <c r="E37" s="10">
        <v>5960450</v>
      </c>
      <c r="F37" s="150">
        <v>13698075.98</v>
      </c>
      <c r="G37" s="117">
        <f>+F37/C37</f>
        <v>1.0536981523076923</v>
      </c>
      <c r="H37" s="122">
        <f>+F37/E37</f>
        <v>2.2981613770772342</v>
      </c>
      <c r="I37" s="28">
        <f>+E37-F37</f>
        <v>-7737625.98</v>
      </c>
      <c r="J37" s="149"/>
      <c r="L37" s="103"/>
    </row>
    <row r="38" spans="2:12" ht="12.75">
      <c r="B38" s="9" t="s">
        <v>25</v>
      </c>
      <c r="C38" s="12">
        <v>0</v>
      </c>
      <c r="D38" s="146">
        <f>+E38-C38</f>
        <v>0</v>
      </c>
      <c r="E38" s="151"/>
      <c r="F38" s="147"/>
      <c r="G38" s="42">
        <v>0</v>
      </c>
      <c r="H38" s="104">
        <v>0</v>
      </c>
      <c r="I38" s="92">
        <f>+E38-F38</f>
        <v>0</v>
      </c>
      <c r="J38" s="103"/>
      <c r="L38" s="103"/>
    </row>
    <row r="39" spans="2:12" ht="12.75">
      <c r="B39" s="9" t="s">
        <v>26</v>
      </c>
      <c r="C39" s="12">
        <v>17100000</v>
      </c>
      <c r="D39" s="146">
        <f>+E39-C39</f>
        <v>1900000</v>
      </c>
      <c r="E39" s="12">
        <v>19000000</v>
      </c>
      <c r="F39" s="147">
        <v>19631600.03</v>
      </c>
      <c r="G39" s="113">
        <f>+F39/C39</f>
        <v>1.148046785380117</v>
      </c>
      <c r="H39" s="123">
        <f>+F39/E39</f>
        <v>1.0332421068421054</v>
      </c>
      <c r="I39" s="92">
        <f>+E39-F39</f>
        <v>-631600.0300000012</v>
      </c>
      <c r="J39" s="103"/>
      <c r="L39" s="103"/>
    </row>
    <row r="40" spans="2:12" ht="12.75">
      <c r="B40" s="9" t="s">
        <v>27</v>
      </c>
      <c r="C40" s="12"/>
      <c r="D40" s="147"/>
      <c r="E40" s="151"/>
      <c r="F40" s="147"/>
      <c r="G40" s="42">
        <v>0</v>
      </c>
      <c r="H40" s="104">
        <v>0</v>
      </c>
      <c r="I40" s="92">
        <f>+E40-F40</f>
        <v>0</v>
      </c>
      <c r="J40" s="103"/>
      <c r="L40" s="103"/>
    </row>
    <row r="41" spans="2:12" ht="13.5" thickBot="1">
      <c r="B41" s="9" t="s">
        <v>28</v>
      </c>
      <c r="C41" s="12">
        <v>800000</v>
      </c>
      <c r="D41" s="148">
        <f>+E41-C41</f>
        <v>352678</v>
      </c>
      <c r="E41" s="12">
        <v>1152678</v>
      </c>
      <c r="F41" s="147">
        <v>826966.09</v>
      </c>
      <c r="G41" s="113">
        <f>+F41/C41</f>
        <v>1.0337076125</v>
      </c>
      <c r="H41" s="124">
        <f>+F41/E41</f>
        <v>0.7174302710731011</v>
      </c>
      <c r="I41" s="93">
        <f>+E41-F41</f>
        <v>325711.91000000003</v>
      </c>
      <c r="J41" s="103"/>
      <c r="L41" s="103"/>
    </row>
    <row r="42" spans="2:12" ht="12.75">
      <c r="B42" s="1" t="s">
        <v>2</v>
      </c>
      <c r="C42" s="16">
        <f>SUM(C37:C41)</f>
        <v>30900000</v>
      </c>
      <c r="D42" s="152">
        <f>SUM(D37:D41)</f>
        <v>-4786872</v>
      </c>
      <c r="E42" s="16">
        <f>SUM(E37:E41)</f>
        <v>26113128</v>
      </c>
      <c r="F42" s="153">
        <f>SUM(F37:F41)</f>
        <v>34156642.1</v>
      </c>
      <c r="G42" s="118">
        <f>+F42/C42</f>
        <v>1.1053929482200648</v>
      </c>
      <c r="H42" s="118">
        <f>+F42/E42</f>
        <v>1.3080256834799722</v>
      </c>
      <c r="I42" s="83">
        <f>SUM(I37:I41)</f>
        <v>-8043514.1000000015</v>
      </c>
      <c r="J42" s="103"/>
      <c r="L42" s="103"/>
    </row>
    <row r="43" spans="2:12" ht="13.5" thickBot="1">
      <c r="B43" s="18"/>
      <c r="C43" s="39"/>
      <c r="D43" s="39"/>
      <c r="E43" s="14"/>
      <c r="F43" s="32"/>
      <c r="G43" s="119"/>
      <c r="H43" s="119"/>
      <c r="I43" s="15"/>
      <c r="J43" s="103"/>
      <c r="L43" s="103"/>
    </row>
    <row r="44" spans="2:12" ht="13.5" thickBot="1">
      <c r="B44" s="9" t="s">
        <v>29</v>
      </c>
      <c r="C44" s="12">
        <v>1900000</v>
      </c>
      <c r="D44" s="10">
        <f>+E44-C44</f>
        <v>0</v>
      </c>
      <c r="E44" s="12">
        <v>1900000</v>
      </c>
      <c r="F44" s="33">
        <v>2375647.58</v>
      </c>
      <c r="G44" s="113">
        <f>+F44/C44</f>
        <v>1.2503408315789475</v>
      </c>
      <c r="H44" s="113">
        <f>+F44/E44</f>
        <v>1.2503408315789475</v>
      </c>
      <c r="I44" s="13">
        <f>+E44-F44</f>
        <v>-475647.5800000001</v>
      </c>
      <c r="J44" s="103"/>
      <c r="L44" s="103"/>
    </row>
    <row r="45" spans="2:12" ht="12.75">
      <c r="B45" s="1" t="s">
        <v>3</v>
      </c>
      <c r="C45" s="16">
        <f>SUM(C44:C44)</f>
        <v>1900000</v>
      </c>
      <c r="D45" s="16">
        <f>SUM(D44:D44)</f>
        <v>0</v>
      </c>
      <c r="E45" s="16">
        <f>SUM(E44:E44)</f>
        <v>1900000</v>
      </c>
      <c r="F45" s="31">
        <f>SUM(F44:F44)</f>
        <v>2375647.58</v>
      </c>
      <c r="G45" s="118">
        <f>+F45/C45</f>
        <v>1.2503408315789475</v>
      </c>
      <c r="H45" s="118">
        <f>+F45/E45</f>
        <v>1.2503408315789475</v>
      </c>
      <c r="I45" s="17">
        <f>SUM(I44:I44)</f>
        <v>-475647.5800000001</v>
      </c>
      <c r="J45" s="103"/>
      <c r="L45" s="103"/>
    </row>
    <row r="46" spans="2:12" ht="13.5" thickBot="1">
      <c r="B46" s="2"/>
      <c r="C46" s="39"/>
      <c r="D46" s="39"/>
      <c r="E46" s="14"/>
      <c r="F46" s="32"/>
      <c r="G46" s="119"/>
      <c r="H46" s="119"/>
      <c r="I46" s="15"/>
      <c r="J46" s="89"/>
      <c r="L46" s="103"/>
    </row>
    <row r="47" spans="2:12" ht="13.5" thickBot="1">
      <c r="B47" s="21" t="s">
        <v>0</v>
      </c>
      <c r="C47" s="19">
        <f>+C42+C45</f>
        <v>32800000</v>
      </c>
      <c r="D47" s="142">
        <f>+E47-C47</f>
        <v>-4786872</v>
      </c>
      <c r="E47" s="19">
        <f>+E42+E45</f>
        <v>28013128</v>
      </c>
      <c r="F47" s="34">
        <f>+F42+F45</f>
        <v>36532289.68</v>
      </c>
      <c r="G47" s="120">
        <f>+F47/C47</f>
        <v>1.113789319512195</v>
      </c>
      <c r="H47" s="120">
        <f>+F47/E47</f>
        <v>1.304113188644981</v>
      </c>
      <c r="I47" s="20">
        <f>+I42+I45</f>
        <v>-8519161.680000002</v>
      </c>
      <c r="L47" s="103"/>
    </row>
    <row r="48" ht="12.75">
      <c r="L48" s="103"/>
    </row>
    <row r="49" spans="4:12" ht="12.75">
      <c r="D49" s="89"/>
      <c r="L49" s="103"/>
    </row>
    <row r="51" ht="12.75">
      <c r="L51" s="103"/>
    </row>
    <row r="52" ht="12.75">
      <c r="L52" s="103"/>
    </row>
    <row r="53" ht="12.75">
      <c r="L53" s="103"/>
    </row>
    <row r="54" ht="12.75">
      <c r="L54" s="89"/>
    </row>
    <row r="59" spans="2:9" ht="15.75">
      <c r="B59" s="381" t="s">
        <v>20</v>
      </c>
      <c r="C59" s="381"/>
      <c r="D59" s="381"/>
      <c r="E59" s="381"/>
      <c r="F59" s="381"/>
      <c r="G59" s="381"/>
      <c r="H59" s="381"/>
      <c r="I59" s="381"/>
    </row>
    <row r="60" spans="2:9" ht="15.75">
      <c r="B60" s="381" t="s">
        <v>51</v>
      </c>
      <c r="C60" s="381"/>
      <c r="D60" s="381"/>
      <c r="E60" s="381"/>
      <c r="F60" s="381"/>
      <c r="G60" s="381"/>
      <c r="H60" s="381"/>
      <c r="I60" s="381"/>
    </row>
    <row r="63" spans="3:4" ht="15.75">
      <c r="C63" s="41" t="s">
        <v>14</v>
      </c>
      <c r="D63" s="43"/>
    </row>
    <row r="64" ht="13.5" thickBot="1"/>
    <row r="65" spans="2:9" ht="12.75">
      <c r="B65" s="3" t="s">
        <v>4</v>
      </c>
      <c r="C65" s="3" t="s">
        <v>10</v>
      </c>
      <c r="D65" s="3" t="s">
        <v>44</v>
      </c>
      <c r="E65" s="3" t="s">
        <v>10</v>
      </c>
      <c r="F65" s="29" t="s">
        <v>10</v>
      </c>
      <c r="G65" s="129" t="s">
        <v>5</v>
      </c>
      <c r="H65" s="115" t="s">
        <v>5</v>
      </c>
      <c r="I65" s="4" t="s">
        <v>12</v>
      </c>
    </row>
    <row r="66" spans="2:9" ht="12.75">
      <c r="B66" s="5"/>
      <c r="C66" s="7" t="s">
        <v>9</v>
      </c>
      <c r="D66" s="7"/>
      <c r="E66" s="7" t="s">
        <v>11</v>
      </c>
      <c r="F66" s="30" t="s">
        <v>1</v>
      </c>
      <c r="G66" s="130" t="s">
        <v>1</v>
      </c>
      <c r="H66" s="116" t="s">
        <v>1</v>
      </c>
      <c r="I66" s="6"/>
    </row>
    <row r="67" spans="2:9" ht="13.5" thickBot="1">
      <c r="B67" s="5"/>
      <c r="C67" s="7" t="s">
        <v>6</v>
      </c>
      <c r="D67" s="7"/>
      <c r="E67" s="7" t="s">
        <v>7</v>
      </c>
      <c r="F67" s="30"/>
      <c r="G67" s="130" t="s">
        <v>15</v>
      </c>
      <c r="H67" s="116" t="s">
        <v>16</v>
      </c>
      <c r="I67" s="6"/>
    </row>
    <row r="68" spans="2:9" ht="12.75">
      <c r="B68" s="8" t="s">
        <v>24</v>
      </c>
      <c r="C68" s="10">
        <v>0</v>
      </c>
      <c r="D68" s="28">
        <f>+E68-C68</f>
        <v>35760</v>
      </c>
      <c r="E68" s="10">
        <v>35760</v>
      </c>
      <c r="F68" s="28">
        <v>35760</v>
      </c>
      <c r="G68" s="35">
        <v>0</v>
      </c>
      <c r="H68" s="90">
        <v>0</v>
      </c>
      <c r="I68" s="28">
        <f>+E68-F68</f>
        <v>0</v>
      </c>
    </row>
    <row r="69" spans="2:9" ht="12.75">
      <c r="B69" s="9" t="s">
        <v>25</v>
      </c>
      <c r="C69" s="12">
        <v>0</v>
      </c>
      <c r="D69" s="92">
        <f>+E69-C69</f>
        <v>0</v>
      </c>
      <c r="E69" s="12"/>
      <c r="F69" s="33">
        <v>0</v>
      </c>
      <c r="G69" s="42">
        <v>0</v>
      </c>
      <c r="H69" s="104">
        <v>0</v>
      </c>
      <c r="I69" s="92">
        <f>+E69-F69</f>
        <v>0</v>
      </c>
    </row>
    <row r="70" spans="2:9" ht="12.75">
      <c r="B70" s="9" t="s">
        <v>26</v>
      </c>
      <c r="C70" s="12">
        <v>0</v>
      </c>
      <c r="D70" s="92">
        <f>+E70-C70</f>
        <v>3914940</v>
      </c>
      <c r="E70" s="12">
        <v>3914940</v>
      </c>
      <c r="F70" s="33">
        <v>115909.62</v>
      </c>
      <c r="G70" s="42">
        <v>0</v>
      </c>
      <c r="H70" s="113">
        <f>+F70/E70</f>
        <v>0.02960699780839553</v>
      </c>
      <c r="I70" s="92">
        <f>+E70-F70</f>
        <v>3799030.38</v>
      </c>
    </row>
    <row r="71" spans="2:9" ht="12.75">
      <c r="B71" s="9" t="s">
        <v>27</v>
      </c>
      <c r="C71" s="12">
        <v>0</v>
      </c>
      <c r="D71" s="92">
        <f>+E71-C71</f>
        <v>0</v>
      </c>
      <c r="E71" s="12">
        <v>0</v>
      </c>
      <c r="F71" s="33">
        <v>0</v>
      </c>
      <c r="G71" s="42">
        <v>0</v>
      </c>
      <c r="H71" s="104">
        <v>0</v>
      </c>
      <c r="I71" s="92">
        <f>+E71-F71</f>
        <v>0</v>
      </c>
    </row>
    <row r="72" spans="2:9" ht="13.5" thickBot="1">
      <c r="B72" s="9" t="s">
        <v>28</v>
      </c>
      <c r="C72" s="12">
        <v>0</v>
      </c>
      <c r="D72" s="93">
        <f>+E72-C72</f>
        <v>4000000</v>
      </c>
      <c r="E72" s="12">
        <v>4000000</v>
      </c>
      <c r="F72" s="33">
        <v>11221.65</v>
      </c>
      <c r="G72" s="42">
        <v>0</v>
      </c>
      <c r="H72" s="104">
        <v>0</v>
      </c>
      <c r="I72" s="93">
        <f>+E72-F72</f>
        <v>3988778.35</v>
      </c>
    </row>
    <row r="73" spans="2:9" ht="12.75">
      <c r="B73" s="1" t="s">
        <v>2</v>
      </c>
      <c r="C73" s="16">
        <f>SUM(C68:C72)</f>
        <v>0</v>
      </c>
      <c r="D73" s="86"/>
      <c r="E73" s="16">
        <f>SUM(E68:E72)</f>
        <v>7950700</v>
      </c>
      <c r="F73" s="31">
        <f>SUM(F68:F72)</f>
        <v>162891.27</v>
      </c>
      <c r="G73" s="36">
        <v>0</v>
      </c>
      <c r="H73" s="125">
        <f>+F73/E73</f>
        <v>0.020487663979272264</v>
      </c>
      <c r="I73" s="83">
        <f>SUM(I68:I72)</f>
        <v>7787808.73</v>
      </c>
    </row>
    <row r="74" spans="2:9" ht="13.5" thickBot="1">
      <c r="B74" s="18"/>
      <c r="C74" s="39"/>
      <c r="D74" s="39"/>
      <c r="E74" s="14"/>
      <c r="F74" s="32"/>
      <c r="G74" s="37"/>
      <c r="H74" s="119"/>
      <c r="I74" s="15"/>
    </row>
    <row r="75" spans="2:9" ht="13.5" thickBot="1">
      <c r="B75" s="9" t="s">
        <v>29</v>
      </c>
      <c r="C75" s="12">
        <v>0</v>
      </c>
      <c r="D75" s="10">
        <f>+E75-C75</f>
        <v>45515701</v>
      </c>
      <c r="E75" s="12">
        <v>45515701</v>
      </c>
      <c r="F75" s="33">
        <v>3116889.69</v>
      </c>
      <c r="G75" s="42">
        <v>0</v>
      </c>
      <c r="H75" s="113">
        <f>+F75/E75</f>
        <v>0.06847943943563563</v>
      </c>
      <c r="I75" s="13">
        <f>+E75-F75</f>
        <v>42398811.31</v>
      </c>
    </row>
    <row r="76" spans="2:9" ht="12.75">
      <c r="B76" s="1" t="s">
        <v>3</v>
      </c>
      <c r="C76" s="16">
        <f>SUM(C75:C75)</f>
        <v>0</v>
      </c>
      <c r="D76" s="16">
        <f>SUM(D75:D75)</f>
        <v>45515701</v>
      </c>
      <c r="E76" s="16">
        <f>SUM(E75:E75)</f>
        <v>45515701</v>
      </c>
      <c r="F76" s="31">
        <f>SUM(F75:F75)</f>
        <v>3116889.69</v>
      </c>
      <c r="G76" s="36">
        <v>0</v>
      </c>
      <c r="H76" s="118">
        <f>+F76/E76</f>
        <v>0.06847943943563563</v>
      </c>
      <c r="I76" s="17">
        <f>SUM(I75:I75)</f>
        <v>42398811.31</v>
      </c>
    </row>
    <row r="77" spans="2:9" ht="13.5" thickBot="1">
      <c r="B77" s="2"/>
      <c r="C77" s="39"/>
      <c r="D77" s="39"/>
      <c r="E77" s="14"/>
      <c r="F77" s="32"/>
      <c r="G77" s="37"/>
      <c r="H77" s="119"/>
      <c r="I77" s="15"/>
    </row>
    <row r="78" spans="2:9" ht="13.5" thickBot="1">
      <c r="B78" s="21" t="s">
        <v>0</v>
      </c>
      <c r="C78" s="19">
        <f>+C73+C76</f>
        <v>0</v>
      </c>
      <c r="D78" s="142">
        <f>+E78-C78</f>
        <v>53466401</v>
      </c>
      <c r="E78" s="19">
        <f>+E73+E76</f>
        <v>53466401</v>
      </c>
      <c r="F78" s="34">
        <f>+F73+F76</f>
        <v>3279780.96</v>
      </c>
      <c r="G78" s="38">
        <v>0</v>
      </c>
      <c r="H78" s="120">
        <f>+F78/E78</f>
        <v>0.06134284146037808</v>
      </c>
      <c r="I78" s="20">
        <f>+I73+I76</f>
        <v>50186620.04000001</v>
      </c>
    </row>
    <row r="81" ht="12.75">
      <c r="F81" s="143">
        <f>SUM(F80:F80)</f>
        <v>0</v>
      </c>
    </row>
    <row r="85" spans="2:9" ht="15.75">
      <c r="B85" s="381" t="s">
        <v>20</v>
      </c>
      <c r="C85" s="381"/>
      <c r="D85" s="381"/>
      <c r="E85" s="381"/>
      <c r="F85" s="381"/>
      <c r="G85" s="381"/>
      <c r="H85" s="381"/>
      <c r="I85" s="381"/>
    </row>
    <row r="86" spans="2:9" ht="15.75">
      <c r="B86" s="381" t="s">
        <v>49</v>
      </c>
      <c r="C86" s="381"/>
      <c r="D86" s="381"/>
      <c r="E86" s="381"/>
      <c r="F86" s="381"/>
      <c r="G86" s="381"/>
      <c r="H86" s="381"/>
      <c r="I86" s="381"/>
    </row>
    <row r="89" spans="3:4" ht="15.75">
      <c r="C89" s="41" t="s">
        <v>21</v>
      </c>
      <c r="D89" s="43"/>
    </row>
    <row r="90" ht="13.5" thickBot="1"/>
    <row r="91" spans="2:9" ht="12.75">
      <c r="B91" s="3" t="s">
        <v>4</v>
      </c>
      <c r="C91" s="3" t="s">
        <v>10</v>
      </c>
      <c r="D91" s="3" t="s">
        <v>44</v>
      </c>
      <c r="E91" s="3" t="s">
        <v>10</v>
      </c>
      <c r="F91" s="40" t="s">
        <v>10</v>
      </c>
      <c r="G91" s="129" t="s">
        <v>5</v>
      </c>
      <c r="H91" s="115" t="s">
        <v>5</v>
      </c>
      <c r="I91" s="4" t="s">
        <v>12</v>
      </c>
    </row>
    <row r="92" spans="2:9" ht="12.75">
      <c r="B92" s="5"/>
      <c r="C92" s="7" t="s">
        <v>9</v>
      </c>
      <c r="D92" s="7"/>
      <c r="E92" s="7" t="s">
        <v>11</v>
      </c>
      <c r="F92" s="22" t="s">
        <v>1</v>
      </c>
      <c r="G92" s="130" t="s">
        <v>1</v>
      </c>
      <c r="H92" s="116" t="s">
        <v>1</v>
      </c>
      <c r="I92" s="6"/>
    </row>
    <row r="93" spans="2:9" ht="13.5" thickBot="1">
      <c r="B93" s="5"/>
      <c r="C93" s="7" t="s">
        <v>6</v>
      </c>
      <c r="D93" s="7"/>
      <c r="E93" s="7" t="s">
        <v>7</v>
      </c>
      <c r="F93" s="22"/>
      <c r="G93" s="130" t="s">
        <v>15</v>
      </c>
      <c r="H93" s="116" t="s">
        <v>16</v>
      </c>
      <c r="I93" s="6"/>
    </row>
    <row r="94" spans="2:9" ht="12.75">
      <c r="B94" s="8" t="s">
        <v>24</v>
      </c>
      <c r="C94" s="10">
        <v>0</v>
      </c>
      <c r="D94" s="28">
        <f>+E94-C94</f>
        <v>0</v>
      </c>
      <c r="E94" s="10">
        <v>0</v>
      </c>
      <c r="F94" s="23">
        <v>0</v>
      </c>
      <c r="G94" s="35">
        <v>0</v>
      </c>
      <c r="H94" s="35">
        <v>0</v>
      </c>
      <c r="I94" s="11">
        <f>+E94-F94</f>
        <v>0</v>
      </c>
    </row>
    <row r="95" spans="2:9" ht="12.75">
      <c r="B95" s="9" t="s">
        <v>25</v>
      </c>
      <c r="C95" s="12">
        <v>0</v>
      </c>
      <c r="D95" s="92">
        <f>+E95-C95</f>
        <v>0</v>
      </c>
      <c r="E95" s="12">
        <v>0</v>
      </c>
      <c r="F95" s="24">
        <v>0</v>
      </c>
      <c r="G95" s="42">
        <v>0</v>
      </c>
      <c r="H95" s="42">
        <v>0</v>
      </c>
      <c r="I95" s="13">
        <f>+E95-F95</f>
        <v>0</v>
      </c>
    </row>
    <row r="96" spans="2:9" ht="12.75">
      <c r="B96" s="9" t="s">
        <v>26</v>
      </c>
      <c r="C96" s="12">
        <v>0</v>
      </c>
      <c r="D96" s="92">
        <f>+E96-C96</f>
        <v>0</v>
      </c>
      <c r="E96" s="12">
        <v>0</v>
      </c>
      <c r="F96" s="24">
        <v>0</v>
      </c>
      <c r="G96" s="42">
        <v>0</v>
      </c>
      <c r="H96" s="42">
        <v>0</v>
      </c>
      <c r="I96" s="13">
        <f>+E96-F96</f>
        <v>0</v>
      </c>
    </row>
    <row r="97" spans="2:9" ht="12.75">
      <c r="B97" s="9" t="s">
        <v>27</v>
      </c>
      <c r="C97" s="12">
        <v>0</v>
      </c>
      <c r="D97" s="33"/>
      <c r="E97" s="12">
        <v>0</v>
      </c>
      <c r="F97" s="24">
        <v>0</v>
      </c>
      <c r="G97" s="42">
        <v>0</v>
      </c>
      <c r="H97" s="42">
        <v>0</v>
      </c>
      <c r="I97" s="13">
        <f>+E97-F97</f>
        <v>0</v>
      </c>
    </row>
    <row r="98" spans="2:9" ht="13.5" thickBot="1">
      <c r="B98" s="9" t="s">
        <v>28</v>
      </c>
      <c r="C98" s="12">
        <v>0</v>
      </c>
      <c r="D98" s="93">
        <f>+E98-C98</f>
        <v>0</v>
      </c>
      <c r="E98" s="12">
        <v>0</v>
      </c>
      <c r="F98" s="24">
        <v>0</v>
      </c>
      <c r="G98" s="42">
        <v>0</v>
      </c>
      <c r="H98" s="42">
        <v>0</v>
      </c>
      <c r="I98" s="13">
        <f>+E98-F98</f>
        <v>0</v>
      </c>
    </row>
    <row r="99" spans="2:9" ht="12.75">
      <c r="B99" s="1" t="s">
        <v>2</v>
      </c>
      <c r="C99" s="16">
        <f>SUM(C94:C98)</f>
        <v>0</v>
      </c>
      <c r="D99" s="86"/>
      <c r="E99" s="16">
        <f>SUM(E94:E98)</f>
        <v>0</v>
      </c>
      <c r="F99" s="25">
        <f>SUM(F94:F98)</f>
        <v>0</v>
      </c>
      <c r="G99" s="36">
        <v>0</v>
      </c>
      <c r="H99" s="36">
        <v>0</v>
      </c>
      <c r="I99" s="17">
        <f>SUM(I94:I98)</f>
        <v>0</v>
      </c>
    </row>
    <row r="100" spans="2:9" ht="13.5" thickBot="1">
      <c r="B100" s="18"/>
      <c r="C100" s="39"/>
      <c r="D100" s="39"/>
      <c r="E100" s="14"/>
      <c r="F100" s="26"/>
      <c r="G100" s="119"/>
      <c r="H100" s="119"/>
      <c r="I100" s="15"/>
    </row>
    <row r="101" spans="2:9" ht="13.5" thickBot="1">
      <c r="B101" s="9" t="s">
        <v>29</v>
      </c>
      <c r="C101" s="12">
        <v>1620829</v>
      </c>
      <c r="D101" s="10">
        <f>+E101-C101</f>
        <v>3555651</v>
      </c>
      <c r="E101" s="12">
        <v>5176480</v>
      </c>
      <c r="F101" s="24">
        <v>1369773.91</v>
      </c>
      <c r="G101" s="113">
        <f>+F101/C101</f>
        <v>0.8451069853760019</v>
      </c>
      <c r="H101" s="113">
        <f>+F101/E101</f>
        <v>0.26461493331375757</v>
      </c>
      <c r="I101" s="13">
        <f>+E101-F101</f>
        <v>3806706.09</v>
      </c>
    </row>
    <row r="102" spans="2:9" ht="12.75">
      <c r="B102" s="1" t="s">
        <v>3</v>
      </c>
      <c r="C102" s="16">
        <f>SUM(C101:C101)</f>
        <v>1620829</v>
      </c>
      <c r="D102" s="16">
        <f>SUM(D101:D101)</f>
        <v>3555651</v>
      </c>
      <c r="E102" s="16">
        <f>SUM(E101:E101)</f>
        <v>5176480</v>
      </c>
      <c r="F102" s="25">
        <f>SUM(F101:F101)</f>
        <v>1369773.91</v>
      </c>
      <c r="G102" s="118">
        <f>+F102/C102</f>
        <v>0.8451069853760019</v>
      </c>
      <c r="H102" s="118">
        <f>+F102/E102</f>
        <v>0.26461493331375757</v>
      </c>
      <c r="I102" s="17">
        <f>SUM(I101:I101)</f>
        <v>3806706.09</v>
      </c>
    </row>
    <row r="103" spans="2:9" ht="13.5" thickBot="1">
      <c r="B103" s="2"/>
      <c r="C103" s="39"/>
      <c r="D103" s="39"/>
      <c r="E103" s="14"/>
      <c r="F103" s="26"/>
      <c r="G103" s="119"/>
      <c r="H103" s="119"/>
      <c r="I103" s="15"/>
    </row>
    <row r="104" spans="2:9" ht="13.5" thickBot="1">
      <c r="B104" s="21" t="s">
        <v>0</v>
      </c>
      <c r="C104" s="19">
        <f>+C99+C102</f>
        <v>1620829</v>
      </c>
      <c r="D104" s="142">
        <f>+E104-C104</f>
        <v>3555651</v>
      </c>
      <c r="E104" s="19">
        <f>+E99+E102</f>
        <v>5176480</v>
      </c>
      <c r="F104" s="27">
        <f>+F99+F102</f>
        <v>1369773.91</v>
      </c>
      <c r="G104" s="120">
        <v>0</v>
      </c>
      <c r="H104" s="120">
        <f>+F104/E104</f>
        <v>0.26461493331375757</v>
      </c>
      <c r="I104" s="20">
        <f>+I99+I102</f>
        <v>3806706.09</v>
      </c>
    </row>
    <row r="116" ht="15.75">
      <c r="B116" s="41" t="s">
        <v>43</v>
      </c>
    </row>
    <row r="117" spans="3:4" ht="15.75">
      <c r="C117" s="41" t="s">
        <v>48</v>
      </c>
      <c r="D117" s="41"/>
    </row>
    <row r="118" ht="13.5" thickBot="1"/>
    <row r="119" spans="2:10" ht="12.75" customHeight="1">
      <c r="B119" s="3" t="s">
        <v>4</v>
      </c>
      <c r="C119" s="3" t="s">
        <v>10</v>
      </c>
      <c r="D119" s="29" t="s">
        <v>44</v>
      </c>
      <c r="E119" s="107" t="s">
        <v>10</v>
      </c>
      <c r="F119" s="3" t="s">
        <v>0</v>
      </c>
      <c r="G119" s="131" t="s">
        <v>37</v>
      </c>
      <c r="H119" s="126" t="s">
        <v>38</v>
      </c>
      <c r="I119" s="382" t="s">
        <v>14</v>
      </c>
      <c r="J119" s="382" t="s">
        <v>39</v>
      </c>
    </row>
    <row r="120" spans="2:10" ht="12.75">
      <c r="B120" s="5"/>
      <c r="C120" s="7" t="s">
        <v>9</v>
      </c>
      <c r="D120" s="30"/>
      <c r="E120" s="44" t="s">
        <v>11</v>
      </c>
      <c r="F120" s="7" t="s">
        <v>1</v>
      </c>
      <c r="G120" s="132" t="s">
        <v>40</v>
      </c>
      <c r="H120" s="127" t="s">
        <v>41</v>
      </c>
      <c r="I120" s="383"/>
      <c r="J120" s="383"/>
    </row>
    <row r="121" spans="2:10" ht="13.5" thickBot="1">
      <c r="B121" s="5"/>
      <c r="C121" s="7" t="s">
        <v>6</v>
      </c>
      <c r="D121" s="30"/>
      <c r="E121" s="44" t="s">
        <v>7</v>
      </c>
      <c r="F121" s="7"/>
      <c r="G121" s="132"/>
      <c r="H121" s="127" t="s">
        <v>42</v>
      </c>
      <c r="I121" s="383"/>
      <c r="J121" s="384"/>
    </row>
    <row r="122" spans="2:10" ht="13.5" customHeight="1">
      <c r="B122" s="8" t="s">
        <v>24</v>
      </c>
      <c r="C122" s="90">
        <f>+C12+C37</f>
        <v>69989733</v>
      </c>
      <c r="D122" s="28">
        <f>+E122-C122</f>
        <v>-7003790</v>
      </c>
      <c r="E122" s="11">
        <f>+E12+E37+E68+E94</f>
        <v>62985943</v>
      </c>
      <c r="F122" s="98">
        <f>SUM(G122:J122)</f>
        <v>41712714.129999995</v>
      </c>
      <c r="G122" s="10">
        <f>+F12</f>
        <v>27978878.15</v>
      </c>
      <c r="H122" s="10">
        <f>+F37</f>
        <v>13698075.98</v>
      </c>
      <c r="I122" s="28">
        <f>+F68</f>
        <v>35760</v>
      </c>
      <c r="J122" s="13">
        <v>0</v>
      </c>
    </row>
    <row r="123" spans="2:10" ht="13.5" customHeight="1">
      <c r="B123" s="9" t="s">
        <v>25</v>
      </c>
      <c r="C123" s="91">
        <f>+C13</f>
        <v>12833000</v>
      </c>
      <c r="D123" s="92">
        <f>+E123-C123</f>
        <v>183300</v>
      </c>
      <c r="E123" s="108">
        <f>+E13+E38+E69+E95</f>
        <v>13016300</v>
      </c>
      <c r="F123" s="99">
        <f>SUM(G123:J123)</f>
        <v>6361805.26</v>
      </c>
      <c r="G123" s="94">
        <f>+F13</f>
        <v>6361805.26</v>
      </c>
      <c r="H123" s="94">
        <f>+F38</f>
        <v>0</v>
      </c>
      <c r="I123" s="92">
        <f>+F69</f>
        <v>0</v>
      </c>
      <c r="J123" s="13">
        <v>0</v>
      </c>
    </row>
    <row r="124" spans="2:10" ht="13.5" customHeight="1">
      <c r="B124" s="9" t="s">
        <v>26</v>
      </c>
      <c r="C124" s="91">
        <f>+C14+C39+C96+C70</f>
        <v>23010000</v>
      </c>
      <c r="D124" s="92">
        <f>+E124-C124</f>
        <v>5814940</v>
      </c>
      <c r="E124" s="108">
        <f>+E14+E39+E70+E96</f>
        <v>28824940</v>
      </c>
      <c r="F124" s="99">
        <f>SUM(G124:J124)</f>
        <v>22616813.150000002</v>
      </c>
      <c r="G124" s="94">
        <f>+F14</f>
        <v>2869303.5</v>
      </c>
      <c r="H124" s="94">
        <f>+F39</f>
        <v>19631600.03</v>
      </c>
      <c r="I124" s="92">
        <f>+F70</f>
        <v>115909.62</v>
      </c>
      <c r="J124" s="13">
        <v>0</v>
      </c>
    </row>
    <row r="125" spans="2:10" ht="13.5" customHeight="1">
      <c r="B125" s="9" t="s">
        <v>27</v>
      </c>
      <c r="C125" s="91">
        <f>+C15+C40+C71+C97</f>
        <v>0</v>
      </c>
      <c r="D125" s="33"/>
      <c r="E125" s="108">
        <f>+E15+E40+E71+E97</f>
        <v>0</v>
      </c>
      <c r="F125" s="99">
        <f>SUM(G125:J125)</f>
        <v>0</v>
      </c>
      <c r="G125" s="94">
        <f>+F15</f>
        <v>0</v>
      </c>
      <c r="H125" s="94">
        <f>+F40</f>
        <v>0</v>
      </c>
      <c r="I125" s="92">
        <f>+F71</f>
        <v>0</v>
      </c>
      <c r="J125" s="13"/>
    </row>
    <row r="126" spans="2:10" ht="13.5" customHeight="1" thickBot="1">
      <c r="B126" s="9" t="s">
        <v>28</v>
      </c>
      <c r="C126" s="91">
        <f>+C16+C41+C72+C98</f>
        <v>2304000</v>
      </c>
      <c r="D126" s="93">
        <f>+E126-C126</f>
        <v>4352678</v>
      </c>
      <c r="E126" s="108">
        <f>+E16+E41+E72+E98</f>
        <v>6656678</v>
      </c>
      <c r="F126" s="100">
        <f>SUM(G126:J126)</f>
        <v>1590062.3499999999</v>
      </c>
      <c r="G126" s="95">
        <f>+F16</f>
        <v>751874.61</v>
      </c>
      <c r="H126" s="95">
        <f>+F41</f>
        <v>826966.09</v>
      </c>
      <c r="I126" s="92">
        <f>+F72</f>
        <v>11221.65</v>
      </c>
      <c r="J126" s="13">
        <v>0</v>
      </c>
    </row>
    <row r="127" spans="2:10" ht="13.5" customHeight="1">
      <c r="B127" s="1" t="s">
        <v>2</v>
      </c>
      <c r="C127" s="31">
        <f aca="true" t="shared" si="0" ref="C127:J127">SUM(C122:C126)</f>
        <v>108136733</v>
      </c>
      <c r="D127" s="111"/>
      <c r="E127" s="17">
        <f t="shared" si="0"/>
        <v>111483861</v>
      </c>
      <c r="F127" s="17">
        <f t="shared" si="0"/>
        <v>72281394.88999999</v>
      </c>
      <c r="G127" s="86">
        <f t="shared" si="0"/>
        <v>37961861.519999996</v>
      </c>
      <c r="H127" s="86">
        <f t="shared" si="0"/>
        <v>34156642.1</v>
      </c>
      <c r="I127" s="31">
        <f t="shared" si="0"/>
        <v>162891.27</v>
      </c>
      <c r="J127" s="17">
        <f t="shared" si="0"/>
        <v>0</v>
      </c>
    </row>
    <row r="128" spans="2:10" ht="13.5" customHeight="1" thickBot="1">
      <c r="B128" s="18"/>
      <c r="C128" s="32"/>
      <c r="D128" s="112"/>
      <c r="E128" s="15"/>
      <c r="F128" s="15"/>
      <c r="G128" s="14"/>
      <c r="H128" s="14"/>
      <c r="I128" s="32"/>
      <c r="J128" s="15"/>
    </row>
    <row r="129" spans="2:10" ht="13.5" customHeight="1" thickBot="1">
      <c r="B129" s="87" t="s">
        <v>29</v>
      </c>
      <c r="C129" s="97">
        <f>+C19+C44+C75+C101</f>
        <v>7214579</v>
      </c>
      <c r="D129" s="28">
        <f>+E129-C129</f>
        <v>49071352</v>
      </c>
      <c r="E129" s="109">
        <f>+E19+E44+E75+E101</f>
        <v>56285931</v>
      </c>
      <c r="F129" s="101">
        <f>SUM(G129:J129)</f>
        <v>7871193.28</v>
      </c>
      <c r="G129" s="95">
        <f>+F19</f>
        <v>1008882.1</v>
      </c>
      <c r="H129" s="95">
        <f>+F44</f>
        <v>2375647.58</v>
      </c>
      <c r="I129" s="92">
        <f>+F75</f>
        <v>3116889.69</v>
      </c>
      <c r="J129" s="88">
        <f>+F101</f>
        <v>1369773.91</v>
      </c>
    </row>
    <row r="130" spans="2:10" ht="13.5" customHeight="1">
      <c r="B130" s="85" t="s">
        <v>3</v>
      </c>
      <c r="C130" s="31">
        <f aca="true" t="shared" si="1" ref="C130:J130">SUM(C129:C129)</f>
        <v>7214579</v>
      </c>
      <c r="D130" s="31">
        <f>SUM(D129:D129)</f>
        <v>49071352</v>
      </c>
      <c r="E130" s="83">
        <f t="shared" si="1"/>
        <v>56285931</v>
      </c>
      <c r="F130" s="83">
        <f t="shared" si="1"/>
        <v>7871193.28</v>
      </c>
      <c r="G130" s="31">
        <f t="shared" si="1"/>
        <v>1008882.1</v>
      </c>
      <c r="H130" s="86">
        <f t="shared" si="1"/>
        <v>2375647.58</v>
      </c>
      <c r="I130" s="31">
        <f t="shared" si="1"/>
        <v>3116889.69</v>
      </c>
      <c r="J130" s="83">
        <f t="shared" si="1"/>
        <v>1369773.91</v>
      </c>
    </row>
    <row r="131" spans="2:10" ht="13.5" customHeight="1" thickBot="1">
      <c r="B131" s="2"/>
      <c r="C131" s="32"/>
      <c r="D131" s="112"/>
      <c r="E131" s="15"/>
      <c r="F131" s="15"/>
      <c r="G131" s="32"/>
      <c r="H131" s="14"/>
      <c r="I131" s="32"/>
      <c r="J131" s="83"/>
    </row>
    <row r="132" spans="2:10" ht="13.5" customHeight="1" thickBot="1">
      <c r="B132" s="21" t="s">
        <v>0</v>
      </c>
      <c r="C132" s="19">
        <f>+C122+C123+C124+C125+C126+C129</f>
        <v>115351312</v>
      </c>
      <c r="D132" s="105">
        <f>+E132-C132</f>
        <v>52418480</v>
      </c>
      <c r="E132" s="110">
        <f>+E122+E123+E124+E125+E126+E129</f>
        <v>167769792</v>
      </c>
      <c r="F132" s="102">
        <f>+F127+F130</f>
        <v>80152588.16999999</v>
      </c>
      <c r="G132" s="19">
        <f>+G127+G130</f>
        <v>38970743.62</v>
      </c>
      <c r="H132" s="84">
        <f>+H127+H130</f>
        <v>36532289.68</v>
      </c>
      <c r="I132" s="96">
        <f>+I127+I130</f>
        <v>3279780.96</v>
      </c>
      <c r="J132" s="34">
        <f>+J127+J130</f>
        <v>1369773.91</v>
      </c>
    </row>
    <row r="135" spans="5:9" ht="12.75">
      <c r="E135" s="103"/>
      <c r="F135" s="103"/>
      <c r="I135" s="89"/>
    </row>
    <row r="136" spans="5:6" ht="12.75">
      <c r="E136" s="89"/>
      <c r="F136" s="103"/>
    </row>
    <row r="137" ht="12.75">
      <c r="F137" s="103"/>
    </row>
    <row r="138" spans="3:6" ht="12.75">
      <c r="C138" s="89"/>
      <c r="D138" s="89"/>
      <c r="F138" s="103"/>
    </row>
    <row r="139" spans="3:4" ht="12.75">
      <c r="C139" s="89"/>
      <c r="D139" s="89"/>
    </row>
    <row r="140" spans="3:4" ht="12.75">
      <c r="C140" s="89"/>
      <c r="D140" s="89"/>
    </row>
    <row r="146" ht="12.75">
      <c r="B146" s="145"/>
    </row>
  </sheetData>
  <sheetProtection/>
  <mergeCells count="10">
    <mergeCell ref="B85:I85"/>
    <mergeCell ref="B86:I86"/>
    <mergeCell ref="I119:I121"/>
    <mergeCell ref="J119:J121"/>
    <mergeCell ref="B4:I4"/>
    <mergeCell ref="B5:I5"/>
    <mergeCell ref="B29:I29"/>
    <mergeCell ref="B30:I30"/>
    <mergeCell ref="B59:I59"/>
    <mergeCell ref="B60:I60"/>
  </mergeCells>
  <printOptions/>
  <pageMargins left="0.11811023622047245" right="0.11811023622047245" top="0.7480314960629921" bottom="0.15748031496062992" header="0.31496062992125984" footer="0.31496062992125984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58"/>
  <sheetViews>
    <sheetView zoomScale="75" zoomScaleNormal="75" zoomScalePageLayoutView="0" workbookViewId="0" topLeftCell="A31">
      <selection activeCell="F3" sqref="F3"/>
    </sheetView>
  </sheetViews>
  <sheetFormatPr defaultColWidth="11.421875" defaultRowHeight="12.75"/>
  <cols>
    <col min="1" max="1" width="2.28125" style="0" customWidth="1"/>
    <col min="2" max="2" width="59.28125" style="46" customWidth="1"/>
    <col min="3" max="3" width="18.8515625" style="46" customWidth="1"/>
    <col min="4" max="5" width="20.421875" style="46" customWidth="1"/>
    <col min="6" max="7" width="18.421875" style="46" customWidth="1"/>
    <col min="8" max="8" width="20.00390625" style="46" customWidth="1"/>
    <col min="9" max="9" width="4.421875" style="46" customWidth="1"/>
    <col min="10" max="13" width="11.421875" style="46" customWidth="1"/>
  </cols>
  <sheetData>
    <row r="2" ht="15.75">
      <c r="B2" s="47" t="s">
        <v>23</v>
      </c>
    </row>
    <row r="3" ht="15.75">
      <c r="B3" s="41" t="s">
        <v>52</v>
      </c>
    </row>
    <row r="4" ht="15.75">
      <c r="B4" s="47"/>
    </row>
    <row r="5" ht="18">
      <c r="C5" s="137" t="s">
        <v>13</v>
      </c>
    </row>
    <row r="6" ht="15.75" thickBot="1"/>
    <row r="7" spans="2:8" ht="15.75">
      <c r="B7" s="48" t="s">
        <v>17</v>
      </c>
      <c r="C7" s="48" t="s">
        <v>10</v>
      </c>
      <c r="D7" s="48" t="s">
        <v>10</v>
      </c>
      <c r="E7" s="48" t="s">
        <v>10</v>
      </c>
      <c r="F7" s="49" t="s">
        <v>1</v>
      </c>
      <c r="G7" s="50" t="s">
        <v>1</v>
      </c>
      <c r="H7" s="50" t="s">
        <v>12</v>
      </c>
    </row>
    <row r="8" spans="2:8" ht="15.75">
      <c r="B8" s="51"/>
      <c r="C8" s="52" t="s">
        <v>9</v>
      </c>
      <c r="D8" s="52" t="s">
        <v>11</v>
      </c>
      <c r="E8" s="52" t="s">
        <v>1</v>
      </c>
      <c r="F8" s="53" t="s">
        <v>18</v>
      </c>
      <c r="G8" s="54" t="s">
        <v>19</v>
      </c>
      <c r="H8" s="54"/>
    </row>
    <row r="9" spans="2:8" ht="16.5" thickBot="1">
      <c r="B9" s="51"/>
      <c r="C9" s="52" t="s">
        <v>6</v>
      </c>
      <c r="D9" s="52" t="s">
        <v>7</v>
      </c>
      <c r="E9" s="52"/>
      <c r="F9" s="53" t="s">
        <v>6</v>
      </c>
      <c r="G9" s="54" t="s">
        <v>7</v>
      </c>
      <c r="H9" s="54"/>
    </row>
    <row r="10" spans="2:8" ht="15.75">
      <c r="B10" s="81" t="s">
        <v>30</v>
      </c>
      <c r="C10" s="57">
        <v>249000</v>
      </c>
      <c r="D10" s="57">
        <v>249000</v>
      </c>
      <c r="E10" s="57">
        <v>297316.12</v>
      </c>
      <c r="F10" s="136">
        <f>+E10/C10</f>
        <v>1.1940406425702812</v>
      </c>
      <c r="G10" s="136">
        <f>+E10/D10</f>
        <v>1.1940406425702812</v>
      </c>
      <c r="H10" s="56">
        <f aca="true" t="shared" si="0" ref="H10:H18">+D10-E10</f>
        <v>-48316.119999999995</v>
      </c>
    </row>
    <row r="11" spans="2:8" ht="15.75">
      <c r="B11" s="55" t="s">
        <v>31</v>
      </c>
      <c r="C11" s="134">
        <v>12429000</v>
      </c>
      <c r="D11" s="134">
        <v>16429000</v>
      </c>
      <c r="E11" s="134">
        <v>19082211.98</v>
      </c>
      <c r="F11" s="133">
        <f>+E11/C11</f>
        <v>1.5352974479040953</v>
      </c>
      <c r="G11" s="133">
        <f>+E11/D11</f>
        <v>1.1614956467222595</v>
      </c>
      <c r="H11" s="58">
        <f t="shared" si="0"/>
        <v>-2653211.9800000004</v>
      </c>
    </row>
    <row r="12" spans="2:8" ht="15.75">
      <c r="B12" s="55" t="s">
        <v>32</v>
      </c>
      <c r="C12" s="134">
        <v>16762560</v>
      </c>
      <c r="D12" s="134">
        <v>16762560</v>
      </c>
      <c r="E12" s="134">
        <v>15575461.46</v>
      </c>
      <c r="F12" s="133">
        <f>+E12/C12</f>
        <v>0.929181548641735</v>
      </c>
      <c r="G12" s="133">
        <f>+E12/D12</f>
        <v>0.929181548641735</v>
      </c>
      <c r="H12" s="58">
        <f t="shared" si="0"/>
        <v>1187098.539999999</v>
      </c>
    </row>
    <row r="13" spans="2:8" ht="15.75">
      <c r="B13" s="55" t="s">
        <v>36</v>
      </c>
      <c r="C13" s="134">
        <v>0</v>
      </c>
      <c r="D13" s="134"/>
      <c r="E13" s="134"/>
      <c r="F13" s="65">
        <v>0</v>
      </c>
      <c r="G13" s="65">
        <v>0</v>
      </c>
      <c r="H13" s="58">
        <f>+D13-E13</f>
        <v>0</v>
      </c>
    </row>
    <row r="14" spans="2:8" ht="15.75">
      <c r="B14" s="55" t="s">
        <v>35</v>
      </c>
      <c r="C14" s="134">
        <v>25000</v>
      </c>
      <c r="D14" s="134">
        <v>25000</v>
      </c>
      <c r="E14" s="134">
        <v>66689.19</v>
      </c>
      <c r="F14" s="133">
        <f>+E14/C14</f>
        <v>2.6675676</v>
      </c>
      <c r="G14" s="133">
        <f>+E14/D14</f>
        <v>2.6675676</v>
      </c>
      <c r="H14" s="58">
        <f>+D14-E14</f>
        <v>-41689.19</v>
      </c>
    </row>
    <row r="15" spans="2:8" ht="15.75">
      <c r="B15" s="55" t="s">
        <v>46</v>
      </c>
      <c r="C15" s="134"/>
      <c r="D15" s="134"/>
      <c r="E15" s="134">
        <v>350</v>
      </c>
      <c r="F15" s="133"/>
      <c r="G15" s="133"/>
      <c r="H15" s="58"/>
    </row>
    <row r="16" spans="2:8" ht="15.75">
      <c r="B16" s="79" t="s">
        <v>45</v>
      </c>
      <c r="C16" s="134">
        <v>0</v>
      </c>
      <c r="D16" s="134"/>
      <c r="E16" s="134"/>
      <c r="F16" s="65">
        <v>0</v>
      </c>
      <c r="G16" s="65">
        <v>0</v>
      </c>
      <c r="H16" s="58">
        <f>+D16-E16</f>
        <v>0</v>
      </c>
    </row>
    <row r="17" spans="2:8" ht="15.75">
      <c r="B17" s="55" t="s">
        <v>34</v>
      </c>
      <c r="C17" s="134">
        <v>34440</v>
      </c>
      <c r="D17" s="134">
        <v>34440</v>
      </c>
      <c r="E17" s="134">
        <v>11.12</v>
      </c>
      <c r="F17" s="133">
        <f>+E17/C17</f>
        <v>0.0003228803716608594</v>
      </c>
      <c r="G17" s="133">
        <f>+E17/D17</f>
        <v>0.0003228803716608594</v>
      </c>
      <c r="H17" s="58">
        <f t="shared" si="0"/>
        <v>34428.88</v>
      </c>
    </row>
    <row r="18" spans="2:8" ht="16.5" thickBot="1">
      <c r="B18" s="74" t="s">
        <v>33</v>
      </c>
      <c r="C18" s="135"/>
      <c r="D18" s="135">
        <v>4124834</v>
      </c>
      <c r="E18" s="135">
        <v>4104995.28</v>
      </c>
      <c r="F18" s="133">
        <v>0</v>
      </c>
      <c r="G18" s="133">
        <f>+E18/D18</f>
        <v>0.9951904197841658</v>
      </c>
      <c r="H18" s="58">
        <f t="shared" si="0"/>
        <v>19838.720000000205</v>
      </c>
    </row>
    <row r="19" spans="2:8" ht="16.5" thickBot="1">
      <c r="B19" s="80" t="s">
        <v>0</v>
      </c>
      <c r="C19" s="75">
        <f>SUM(C10:C18)</f>
        <v>29500000</v>
      </c>
      <c r="D19" s="75">
        <f>SUM(D10:D18)</f>
        <v>37624834</v>
      </c>
      <c r="E19" s="75">
        <f>SUM(E10:E18)</f>
        <v>39127035.15</v>
      </c>
      <c r="F19" s="138">
        <f>+E19/C19</f>
        <v>1.326340174576271</v>
      </c>
      <c r="G19" s="138">
        <f>+E19/D19</f>
        <v>1.0399257881111184</v>
      </c>
      <c r="H19" s="63">
        <f>SUM(H10:H18)</f>
        <v>-1501851.1500000013</v>
      </c>
    </row>
    <row r="20" spans="2:8" ht="15.75">
      <c r="B20" s="70"/>
      <c r="C20" s="71"/>
      <c r="D20" s="71"/>
      <c r="E20" s="71"/>
      <c r="F20" s="72"/>
      <c r="G20" s="72"/>
      <c r="H20" s="71"/>
    </row>
    <row r="21" ht="18">
      <c r="C21" s="137" t="s">
        <v>14</v>
      </c>
    </row>
    <row r="22" ht="15.75" thickBot="1"/>
    <row r="23" spans="2:8" ht="15.75">
      <c r="B23" s="48" t="s">
        <v>17</v>
      </c>
      <c r="C23" s="48" t="s">
        <v>10</v>
      </c>
      <c r="D23" s="48" t="s">
        <v>10</v>
      </c>
      <c r="E23" s="49" t="s">
        <v>10</v>
      </c>
      <c r="F23" s="49" t="s">
        <v>1</v>
      </c>
      <c r="G23" s="50" t="s">
        <v>1</v>
      </c>
      <c r="H23" s="50" t="s">
        <v>12</v>
      </c>
    </row>
    <row r="24" spans="2:8" ht="15.75">
      <c r="B24" s="51"/>
      <c r="C24" s="52" t="s">
        <v>9</v>
      </c>
      <c r="D24" s="52" t="s">
        <v>11</v>
      </c>
      <c r="E24" s="53" t="s">
        <v>1</v>
      </c>
      <c r="F24" s="53" t="s">
        <v>18</v>
      </c>
      <c r="G24" s="54" t="s">
        <v>19</v>
      </c>
      <c r="H24" s="54"/>
    </row>
    <row r="25" spans="2:8" ht="16.5" thickBot="1">
      <c r="B25" s="51"/>
      <c r="C25" s="52" t="s">
        <v>6</v>
      </c>
      <c r="D25" s="52" t="s">
        <v>7</v>
      </c>
      <c r="E25" s="53"/>
      <c r="F25" s="53" t="s">
        <v>6</v>
      </c>
      <c r="G25" s="54" t="s">
        <v>7</v>
      </c>
      <c r="H25" s="54"/>
    </row>
    <row r="26" spans="2:8" ht="15.75">
      <c r="B26" s="81" t="s">
        <v>30</v>
      </c>
      <c r="C26" s="57"/>
      <c r="D26" s="57"/>
      <c r="E26" s="57"/>
      <c r="F26" s="56">
        <v>0</v>
      </c>
      <c r="G26" s="78">
        <v>0</v>
      </c>
      <c r="H26" s="78">
        <f aca="true" t="shared" si="1" ref="H26:H34">+D26-E26</f>
        <v>0</v>
      </c>
    </row>
    <row r="27" spans="2:8" ht="15.75">
      <c r="B27" s="55" t="s">
        <v>31</v>
      </c>
      <c r="C27" s="134"/>
      <c r="D27" s="134"/>
      <c r="E27" s="134"/>
      <c r="F27" s="58">
        <v>0</v>
      </c>
      <c r="G27" s="76">
        <v>0</v>
      </c>
      <c r="H27" s="76">
        <f t="shared" si="1"/>
        <v>0</v>
      </c>
    </row>
    <row r="28" spans="2:8" ht="15.75">
      <c r="B28" s="55" t="s">
        <v>32</v>
      </c>
      <c r="C28" s="134"/>
      <c r="D28" s="134"/>
      <c r="E28" s="134"/>
      <c r="F28" s="58">
        <v>0</v>
      </c>
      <c r="G28" s="76">
        <v>0</v>
      </c>
      <c r="H28" s="76">
        <f t="shared" si="1"/>
        <v>0</v>
      </c>
    </row>
    <row r="29" spans="2:8" ht="16.5" thickBot="1">
      <c r="B29" s="55" t="s">
        <v>36</v>
      </c>
      <c r="C29" s="134"/>
      <c r="D29" s="134">
        <v>100000</v>
      </c>
      <c r="E29" s="134">
        <v>125000</v>
      </c>
      <c r="F29" s="58">
        <v>0</v>
      </c>
      <c r="G29" s="139">
        <f>+E29/D29</f>
        <v>1.25</v>
      </c>
      <c r="H29" s="76">
        <f t="shared" si="1"/>
        <v>-25000</v>
      </c>
    </row>
    <row r="30" spans="2:8" ht="15.75">
      <c r="B30" s="55" t="s">
        <v>47</v>
      </c>
      <c r="C30" s="134"/>
      <c r="D30" s="134">
        <v>0</v>
      </c>
      <c r="E30" s="134">
        <v>18323393</v>
      </c>
      <c r="F30" s="58">
        <v>0</v>
      </c>
      <c r="G30" s="76">
        <v>0</v>
      </c>
      <c r="H30" s="76">
        <f t="shared" si="1"/>
        <v>-18323393</v>
      </c>
    </row>
    <row r="31" spans="2:8" ht="15.75">
      <c r="B31" s="55" t="s">
        <v>35</v>
      </c>
      <c r="C31" s="134"/>
      <c r="D31" s="134">
        <v>0</v>
      </c>
      <c r="E31" s="134">
        <v>213233.53</v>
      </c>
      <c r="F31" s="58">
        <v>0</v>
      </c>
      <c r="G31" s="76">
        <v>0</v>
      </c>
      <c r="H31" s="76">
        <f t="shared" si="1"/>
        <v>-213233.53</v>
      </c>
    </row>
    <row r="32" spans="2:8" ht="15.75">
      <c r="B32" s="79" t="s">
        <v>45</v>
      </c>
      <c r="C32" s="134">
        <v>0</v>
      </c>
      <c r="D32" s="134">
        <v>0</v>
      </c>
      <c r="E32" s="134">
        <v>20311.3</v>
      </c>
      <c r="F32" s="58"/>
      <c r="G32" s="76">
        <v>0</v>
      </c>
      <c r="H32" s="76">
        <f t="shared" si="1"/>
        <v>-20311.3</v>
      </c>
    </row>
    <row r="33" spans="2:8" ht="15.75">
      <c r="B33" s="55" t="s">
        <v>34</v>
      </c>
      <c r="C33" s="134"/>
      <c r="D33" s="134">
        <v>0</v>
      </c>
      <c r="E33" s="134"/>
      <c r="F33" s="58">
        <v>0</v>
      </c>
      <c r="G33" s="76">
        <v>0</v>
      </c>
      <c r="H33" s="76">
        <f t="shared" si="1"/>
        <v>0</v>
      </c>
    </row>
    <row r="34" spans="2:8" ht="16.5" thickBot="1">
      <c r="B34" s="74" t="s">
        <v>33</v>
      </c>
      <c r="C34" s="67"/>
      <c r="D34" s="67">
        <v>53366401</v>
      </c>
      <c r="E34" s="135">
        <v>53366400.73</v>
      </c>
      <c r="F34" s="59">
        <v>0</v>
      </c>
      <c r="G34" s="139">
        <f>+E34/D34</f>
        <v>0.9999999949406368</v>
      </c>
      <c r="H34" s="77">
        <f t="shared" si="1"/>
        <v>0.27000000327825546</v>
      </c>
    </row>
    <row r="35" spans="2:8" ht="16.5" thickBot="1">
      <c r="B35" s="80" t="s">
        <v>0</v>
      </c>
      <c r="C35" s="75">
        <f>SUM(C26:C34)</f>
        <v>0</v>
      </c>
      <c r="D35" s="75">
        <f>SUM(D26:D34)</f>
        <v>53466401</v>
      </c>
      <c r="E35" s="75">
        <f>SUM(E26:E34)</f>
        <v>72048338.56</v>
      </c>
      <c r="F35" s="66">
        <v>0</v>
      </c>
      <c r="G35" s="62">
        <f>+E35/D35</f>
        <v>1.3475441999546593</v>
      </c>
      <c r="H35" s="63">
        <f>SUM(H26:H34)</f>
        <v>-18581937.56</v>
      </c>
    </row>
    <row r="36" spans="2:8" ht="15.75">
      <c r="B36" s="70"/>
      <c r="C36" s="71"/>
      <c r="D36" s="71"/>
      <c r="E36" s="71"/>
      <c r="F36" s="73"/>
      <c r="G36" s="72"/>
      <c r="H36" s="71"/>
    </row>
    <row r="37" ht="18">
      <c r="C37" s="137" t="s">
        <v>22</v>
      </c>
    </row>
    <row r="38" ht="15.75" thickBot="1"/>
    <row r="39" spans="2:8" ht="15.75">
      <c r="B39" s="48" t="s">
        <v>17</v>
      </c>
      <c r="C39" s="48" t="s">
        <v>10</v>
      </c>
      <c r="D39" s="48" t="s">
        <v>10</v>
      </c>
      <c r="E39" s="49" t="s">
        <v>10</v>
      </c>
      <c r="F39" s="49" t="s">
        <v>1</v>
      </c>
      <c r="G39" s="50" t="s">
        <v>1</v>
      </c>
      <c r="H39" s="50" t="s">
        <v>12</v>
      </c>
    </row>
    <row r="40" spans="2:8" ht="15.75">
      <c r="B40" s="51"/>
      <c r="C40" s="52" t="s">
        <v>9</v>
      </c>
      <c r="D40" s="52" t="s">
        <v>11</v>
      </c>
      <c r="E40" s="53" t="s">
        <v>1</v>
      </c>
      <c r="F40" s="53" t="s">
        <v>18</v>
      </c>
      <c r="G40" s="54" t="s">
        <v>19</v>
      </c>
      <c r="H40" s="54"/>
    </row>
    <row r="41" spans="2:8" ht="16.5" thickBot="1">
      <c r="B41" s="51"/>
      <c r="C41" s="52" t="s">
        <v>6</v>
      </c>
      <c r="D41" s="52" t="s">
        <v>7</v>
      </c>
      <c r="E41" s="53"/>
      <c r="F41" s="53" t="s">
        <v>6</v>
      </c>
      <c r="G41" s="54" t="s">
        <v>7</v>
      </c>
      <c r="H41" s="54"/>
    </row>
    <row r="42" spans="2:8" ht="15.75">
      <c r="B42" s="81" t="s">
        <v>30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6">
        <f aca="true" t="shared" si="2" ref="H42:H49">+D42-E42</f>
        <v>0</v>
      </c>
    </row>
    <row r="43" spans="2:8" ht="15.75">
      <c r="B43" s="55" t="s">
        <v>31</v>
      </c>
      <c r="C43" s="134">
        <v>0</v>
      </c>
      <c r="D43" s="134">
        <v>0</v>
      </c>
      <c r="E43" s="134">
        <v>0</v>
      </c>
      <c r="F43" s="65">
        <v>0</v>
      </c>
      <c r="G43" s="65">
        <v>0</v>
      </c>
      <c r="H43" s="58">
        <f t="shared" si="2"/>
        <v>0</v>
      </c>
    </row>
    <row r="44" spans="2:8" ht="15.75">
      <c r="B44" s="55" t="s">
        <v>32</v>
      </c>
      <c r="C44" s="134">
        <v>0</v>
      </c>
      <c r="D44" s="134">
        <v>0</v>
      </c>
      <c r="E44" s="134">
        <v>0</v>
      </c>
      <c r="F44" s="65">
        <v>0</v>
      </c>
      <c r="G44" s="65">
        <v>0</v>
      </c>
      <c r="H44" s="58">
        <f t="shared" si="2"/>
        <v>0</v>
      </c>
    </row>
    <row r="45" spans="2:8" ht="15.75">
      <c r="B45" s="55" t="s">
        <v>36</v>
      </c>
      <c r="C45" s="134">
        <v>1620829</v>
      </c>
      <c r="D45" s="134">
        <v>1620829</v>
      </c>
      <c r="E45" s="134">
        <v>3753935.99</v>
      </c>
      <c r="F45" s="133">
        <f>+E45/C45</f>
        <v>2.316059244991298</v>
      </c>
      <c r="G45" s="140">
        <f>+E45/D45</f>
        <v>2.316059244991298</v>
      </c>
      <c r="H45" s="58">
        <f t="shared" si="2"/>
        <v>-2133106.99</v>
      </c>
    </row>
    <row r="46" spans="2:8" ht="15.75">
      <c r="B46" s="55" t="s">
        <v>35</v>
      </c>
      <c r="C46" s="134">
        <v>0</v>
      </c>
      <c r="D46" s="134">
        <v>0</v>
      </c>
      <c r="E46" s="134">
        <v>115139.5</v>
      </c>
      <c r="F46" s="65">
        <v>0</v>
      </c>
      <c r="G46" s="65">
        <v>0</v>
      </c>
      <c r="H46" s="58">
        <f t="shared" si="2"/>
        <v>-115139.5</v>
      </c>
    </row>
    <row r="47" spans="2:8" ht="15.75">
      <c r="B47" s="79" t="s">
        <v>45</v>
      </c>
      <c r="C47" s="134">
        <v>0</v>
      </c>
      <c r="D47" s="134">
        <v>0</v>
      </c>
      <c r="E47" s="134">
        <v>0</v>
      </c>
      <c r="F47" s="65">
        <v>0</v>
      </c>
      <c r="G47" s="65"/>
      <c r="H47" s="58">
        <f t="shared" si="2"/>
        <v>0</v>
      </c>
    </row>
    <row r="48" spans="2:8" ht="15.75">
      <c r="B48" s="55" t="s">
        <v>34</v>
      </c>
      <c r="C48" s="134">
        <v>0</v>
      </c>
      <c r="D48" s="134">
        <v>0</v>
      </c>
      <c r="E48" s="134">
        <v>0</v>
      </c>
      <c r="F48" s="65">
        <v>0</v>
      </c>
      <c r="G48" s="65">
        <v>0</v>
      </c>
      <c r="H48" s="58">
        <f t="shared" si="2"/>
        <v>0</v>
      </c>
    </row>
    <row r="49" spans="2:8" ht="16.5" thickBot="1">
      <c r="B49" s="74" t="s">
        <v>33</v>
      </c>
      <c r="C49" s="67">
        <v>0</v>
      </c>
      <c r="D49" s="67">
        <v>3555651</v>
      </c>
      <c r="E49" s="67">
        <v>3555651.34</v>
      </c>
      <c r="F49" s="59">
        <v>0</v>
      </c>
      <c r="G49" s="82">
        <f>+E49/D49</f>
        <v>1.000000095622433</v>
      </c>
      <c r="H49" s="77">
        <f t="shared" si="2"/>
        <v>-0.3399999998509884</v>
      </c>
    </row>
    <row r="50" spans="2:8" ht="16.5" thickBot="1">
      <c r="B50" s="60" t="s">
        <v>0</v>
      </c>
      <c r="C50" s="61">
        <f>SUM(C42:C49)</f>
        <v>1620829</v>
      </c>
      <c r="D50" s="61">
        <f>SUM(D42:D49)</f>
        <v>5176480</v>
      </c>
      <c r="E50" s="61">
        <f>SUM(E42:E49)</f>
        <v>7424726.83</v>
      </c>
      <c r="F50" s="68">
        <f>+E50/C50</f>
        <v>4.580820573916188</v>
      </c>
      <c r="G50" s="68">
        <f>+E50/D50</f>
        <v>1.4343196206688715</v>
      </c>
      <c r="H50" s="63">
        <f>SUM(H42:H49)</f>
        <v>-2248246.83</v>
      </c>
    </row>
    <row r="51" ht="15.75" thickBot="1"/>
    <row r="52" spans="2:8" ht="16.5" thickBot="1">
      <c r="B52" s="60" t="s">
        <v>0</v>
      </c>
      <c r="C52" s="61">
        <f>+C19+C35+C50</f>
        <v>31120829</v>
      </c>
      <c r="D52" s="61">
        <f>+D19+D35+D50</f>
        <v>96267715</v>
      </c>
      <c r="E52" s="61">
        <f>+E19+E35+E50</f>
        <v>118600100.54</v>
      </c>
      <c r="F52" s="69">
        <f>+E52/C52</f>
        <v>3.8109556959424187</v>
      </c>
      <c r="G52" s="69">
        <f>+E52/D52</f>
        <v>1.2319820880759453</v>
      </c>
      <c r="H52" s="63">
        <f>SUM(H42:H51)</f>
        <v>-4496493.66</v>
      </c>
    </row>
    <row r="58" ht="15">
      <c r="E58" s="64"/>
    </row>
  </sheetData>
  <sheetProtection/>
  <printOptions/>
  <pageMargins left="0.35433070866141736" right="0.15748031496062992" top="0.15748031496062992" bottom="0.1968503937007874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77"/>
  <sheetViews>
    <sheetView zoomScalePageLayoutView="0" workbookViewId="0" topLeftCell="A1">
      <selection activeCell="J6" sqref="J6"/>
    </sheetView>
  </sheetViews>
  <sheetFormatPr defaultColWidth="11.421875" defaultRowHeight="12.75"/>
  <cols>
    <col min="1" max="1" width="2.28125" style="0" customWidth="1"/>
    <col min="2" max="2" width="50.421875" style="46" customWidth="1"/>
    <col min="3" max="3" width="15.00390625" style="46" customWidth="1"/>
    <col min="4" max="4" width="14.57421875" style="46" customWidth="1"/>
    <col min="5" max="5" width="14.7109375" style="46" customWidth="1"/>
    <col min="6" max="6" width="12.8515625" style="46" customWidth="1"/>
    <col min="7" max="7" width="12.140625" style="46" customWidth="1"/>
    <col min="8" max="8" width="16.421875" style="46" customWidth="1"/>
    <col min="9" max="9" width="4.421875" style="46" customWidth="1"/>
    <col min="10" max="13" width="11.421875" style="46" customWidth="1"/>
  </cols>
  <sheetData>
    <row r="2" spans="2:8" ht="15.75">
      <c r="B2" s="385" t="s">
        <v>23</v>
      </c>
      <c r="C2" s="385"/>
      <c r="D2" s="385"/>
      <c r="E2" s="385"/>
      <c r="F2" s="385"/>
      <c r="G2" s="385"/>
      <c r="H2" s="385"/>
    </row>
    <row r="3" spans="2:8" ht="15.75">
      <c r="B3" s="381" t="s">
        <v>52</v>
      </c>
      <c r="C3" s="381"/>
      <c r="D3" s="381"/>
      <c r="E3" s="381"/>
      <c r="F3" s="381"/>
      <c r="G3" s="381"/>
      <c r="H3" s="381"/>
    </row>
    <row r="4" spans="2:8" ht="15.75">
      <c r="B4" s="385" t="s">
        <v>62</v>
      </c>
      <c r="C4" s="385"/>
      <c r="D4" s="385"/>
      <c r="E4" s="385"/>
      <c r="F4" s="385"/>
      <c r="G4" s="385"/>
      <c r="H4" s="385"/>
    </row>
    <row r="5" spans="2:8" ht="15.75">
      <c r="B5" s="154"/>
      <c r="C5" s="43" t="s">
        <v>13</v>
      </c>
      <c r="D5" s="154"/>
      <c r="E5" s="154"/>
      <c r="F5" s="154"/>
      <c r="G5" s="154"/>
      <c r="H5" s="154"/>
    </row>
    <row r="6" ht="15.75" thickBot="1"/>
    <row r="7" spans="2:8" ht="15">
      <c r="B7" s="272" t="s">
        <v>17</v>
      </c>
      <c r="C7" s="272" t="s">
        <v>10</v>
      </c>
      <c r="D7" s="272" t="s">
        <v>10</v>
      </c>
      <c r="E7" s="272" t="s">
        <v>10</v>
      </c>
      <c r="F7" s="344" t="s">
        <v>1</v>
      </c>
      <c r="G7" s="345" t="s">
        <v>1</v>
      </c>
      <c r="H7" s="345" t="s">
        <v>12</v>
      </c>
    </row>
    <row r="8" spans="2:8" ht="15">
      <c r="B8" s="346"/>
      <c r="C8" s="347" t="s">
        <v>9</v>
      </c>
      <c r="D8" s="347" t="s">
        <v>11</v>
      </c>
      <c r="E8" s="347" t="s">
        <v>1</v>
      </c>
      <c r="F8" s="348" t="s">
        <v>18</v>
      </c>
      <c r="G8" s="349" t="s">
        <v>19</v>
      </c>
      <c r="H8" s="349"/>
    </row>
    <row r="9" spans="2:8" ht="15.75" thickBot="1">
      <c r="B9" s="346"/>
      <c r="C9" s="347" t="s">
        <v>6</v>
      </c>
      <c r="D9" s="347" t="s">
        <v>7</v>
      </c>
      <c r="E9" s="347"/>
      <c r="F9" s="348" t="s">
        <v>6</v>
      </c>
      <c r="G9" s="349" t="s">
        <v>7</v>
      </c>
      <c r="H9" s="349"/>
    </row>
    <row r="10" spans="2:8" ht="15">
      <c r="B10" s="232" t="s">
        <v>30</v>
      </c>
      <c r="C10" s="233">
        <v>15000</v>
      </c>
      <c r="D10" s="233">
        <v>15000</v>
      </c>
      <c r="E10" s="233">
        <v>37063.53</v>
      </c>
      <c r="F10" s="234">
        <f>+E10/C10</f>
        <v>2.4709019999999997</v>
      </c>
      <c r="G10" s="234">
        <f>+E10/D10</f>
        <v>2.4709019999999997</v>
      </c>
      <c r="H10" s="235">
        <f aca="true" t="shared" si="0" ref="H10:H17">+D10-E10</f>
        <v>-22063.53</v>
      </c>
    </row>
    <row r="11" spans="2:8" ht="15">
      <c r="B11" s="236" t="s">
        <v>31</v>
      </c>
      <c r="C11" s="237">
        <v>20321500</v>
      </c>
      <c r="D11" s="237">
        <v>20321500</v>
      </c>
      <c r="E11" s="237">
        <v>10128252.46</v>
      </c>
      <c r="F11" s="238">
        <f>+E11/C11</f>
        <v>0.4984008296631647</v>
      </c>
      <c r="G11" s="238">
        <f>+E11/D11</f>
        <v>0.4984008296631647</v>
      </c>
      <c r="H11" s="239">
        <f t="shared" si="0"/>
        <v>10193247.54</v>
      </c>
    </row>
    <row r="12" spans="2:8" ht="15">
      <c r="B12" s="236" t="s">
        <v>32</v>
      </c>
      <c r="C12" s="237">
        <v>12244500</v>
      </c>
      <c r="D12" s="237">
        <v>12244500</v>
      </c>
      <c r="E12" s="237">
        <v>6011064.12</v>
      </c>
      <c r="F12" s="238">
        <f>+E12/C12</f>
        <v>0.49091952468455224</v>
      </c>
      <c r="G12" s="238">
        <f>+E12/D12</f>
        <v>0.49091952468455224</v>
      </c>
      <c r="H12" s="239">
        <f t="shared" si="0"/>
        <v>6233435.88</v>
      </c>
    </row>
    <row r="13" spans="2:8" ht="15">
      <c r="B13" s="236" t="s">
        <v>36</v>
      </c>
      <c r="C13" s="237">
        <v>0</v>
      </c>
      <c r="D13" s="237">
        <v>0</v>
      </c>
      <c r="E13" s="237">
        <v>0</v>
      </c>
      <c r="F13" s="240">
        <v>0</v>
      </c>
      <c r="G13" s="240">
        <v>0</v>
      </c>
      <c r="H13" s="239">
        <f>+D13-E13</f>
        <v>0</v>
      </c>
    </row>
    <row r="14" spans="2:8" ht="15">
      <c r="B14" s="236" t="s">
        <v>35</v>
      </c>
      <c r="C14" s="237">
        <v>174000</v>
      </c>
      <c r="D14" s="237">
        <v>174000</v>
      </c>
      <c r="E14" s="237">
        <v>35983.93</v>
      </c>
      <c r="F14" s="238">
        <f>+E14/C14</f>
        <v>0.20680419540229886</v>
      </c>
      <c r="G14" s="238">
        <f>+E14/D14</f>
        <v>0.20680419540229886</v>
      </c>
      <c r="H14" s="239">
        <f>+D14-E14</f>
        <v>138016.07</v>
      </c>
    </row>
    <row r="15" spans="2:8" ht="15">
      <c r="B15" s="236" t="s">
        <v>45</v>
      </c>
      <c r="C15" s="237">
        <v>0</v>
      </c>
      <c r="D15" s="237">
        <v>0</v>
      </c>
      <c r="E15" s="237">
        <v>0</v>
      </c>
      <c r="F15" s="240">
        <v>0</v>
      </c>
      <c r="G15" s="240">
        <v>0</v>
      </c>
      <c r="H15" s="239">
        <f>+D15-E15</f>
        <v>0</v>
      </c>
    </row>
    <row r="16" spans="2:8" ht="15">
      <c r="B16" s="236" t="s">
        <v>34</v>
      </c>
      <c r="C16" s="237">
        <v>45000</v>
      </c>
      <c r="D16" s="237">
        <v>45000</v>
      </c>
      <c r="E16" s="237">
        <v>0</v>
      </c>
      <c r="F16" s="238">
        <f>+E16/C16</f>
        <v>0</v>
      </c>
      <c r="G16" s="238">
        <f>+E16/D16</f>
        <v>0</v>
      </c>
      <c r="H16" s="239">
        <f t="shared" si="0"/>
        <v>45000</v>
      </c>
    </row>
    <row r="17" spans="2:8" ht="15.75" thickBot="1">
      <c r="B17" s="241" t="s">
        <v>33</v>
      </c>
      <c r="C17" s="242">
        <v>0</v>
      </c>
      <c r="D17" s="242">
        <v>2252678</v>
      </c>
      <c r="E17" s="242">
        <v>3432837.18</v>
      </c>
      <c r="F17" s="238">
        <v>0</v>
      </c>
      <c r="G17" s="238">
        <f>+E17/D17</f>
        <v>1.5238916436348204</v>
      </c>
      <c r="H17" s="239">
        <f t="shared" si="0"/>
        <v>-1180159.1800000002</v>
      </c>
    </row>
    <row r="18" spans="2:8" ht="16.5" thickBot="1">
      <c r="B18" s="350" t="s">
        <v>0</v>
      </c>
      <c r="C18" s="340">
        <f>SUM(C10:C17)</f>
        <v>32800000</v>
      </c>
      <c r="D18" s="340">
        <f>SUM(D10:D17)</f>
        <v>35052678</v>
      </c>
      <c r="E18" s="340">
        <f>SUM(E10:E17)</f>
        <v>19645201.22</v>
      </c>
      <c r="F18" s="351">
        <f>+E18/C18</f>
        <v>0.5989390615853658</v>
      </c>
      <c r="G18" s="351">
        <f>+E18/D18</f>
        <v>0.5604479412386123</v>
      </c>
      <c r="H18" s="343">
        <f>SUM(H10:H17)</f>
        <v>15407476.780000001</v>
      </c>
    </row>
    <row r="19" spans="2:8" ht="15.75">
      <c r="B19" s="243"/>
      <c r="C19" s="244"/>
      <c r="D19" s="244"/>
      <c r="E19" s="244"/>
      <c r="F19" s="245"/>
      <c r="G19" s="245"/>
      <c r="H19" s="244"/>
    </row>
    <row r="20" spans="2:8" ht="16.5">
      <c r="B20" s="246"/>
      <c r="C20" s="247" t="s">
        <v>14</v>
      </c>
      <c r="D20" s="248"/>
      <c r="E20" s="248"/>
      <c r="F20" s="248"/>
      <c r="G20" s="248"/>
      <c r="H20" s="248"/>
    </row>
    <row r="21" spans="2:8" ht="16.5" thickBot="1">
      <c r="B21" s="246"/>
      <c r="C21" s="248"/>
      <c r="D21" s="248"/>
      <c r="E21" s="248"/>
      <c r="F21" s="248"/>
      <c r="G21" s="248"/>
      <c r="H21" s="248"/>
    </row>
    <row r="22" spans="2:8" ht="15">
      <c r="B22" s="272" t="s">
        <v>17</v>
      </c>
      <c r="C22" s="272" t="s">
        <v>10</v>
      </c>
      <c r="D22" s="272" t="s">
        <v>10</v>
      </c>
      <c r="E22" s="344" t="s">
        <v>10</v>
      </c>
      <c r="F22" s="344" t="s">
        <v>1</v>
      </c>
      <c r="G22" s="345" t="s">
        <v>1</v>
      </c>
      <c r="H22" s="345" t="s">
        <v>12</v>
      </c>
    </row>
    <row r="23" spans="2:8" ht="15">
      <c r="B23" s="346"/>
      <c r="C23" s="347" t="s">
        <v>9</v>
      </c>
      <c r="D23" s="347" t="s">
        <v>11</v>
      </c>
      <c r="E23" s="348" t="s">
        <v>1</v>
      </c>
      <c r="F23" s="348" t="s">
        <v>18</v>
      </c>
      <c r="G23" s="349" t="s">
        <v>19</v>
      </c>
      <c r="H23" s="349"/>
    </row>
    <row r="24" spans="2:8" ht="15.75" thickBot="1">
      <c r="B24" s="346"/>
      <c r="C24" s="347" t="s">
        <v>6</v>
      </c>
      <c r="D24" s="347" t="s">
        <v>7</v>
      </c>
      <c r="E24" s="348"/>
      <c r="F24" s="348" t="s">
        <v>6</v>
      </c>
      <c r="G24" s="349" t="s">
        <v>7</v>
      </c>
      <c r="H24" s="349"/>
    </row>
    <row r="25" spans="2:8" ht="15">
      <c r="B25" s="232" t="s">
        <v>30</v>
      </c>
      <c r="C25" s="233">
        <v>0</v>
      </c>
      <c r="D25" s="233">
        <v>0</v>
      </c>
      <c r="E25" s="233">
        <v>0</v>
      </c>
      <c r="F25" s="235">
        <v>0</v>
      </c>
      <c r="G25" s="249">
        <v>0</v>
      </c>
      <c r="H25" s="249">
        <f aca="true" t="shared" si="1" ref="H25:H32">+D25-E25</f>
        <v>0</v>
      </c>
    </row>
    <row r="26" spans="2:8" ht="15">
      <c r="B26" s="236" t="s">
        <v>31</v>
      </c>
      <c r="C26" s="237">
        <v>0</v>
      </c>
      <c r="D26" s="237">
        <v>0</v>
      </c>
      <c r="E26" s="237">
        <v>0</v>
      </c>
      <c r="F26" s="239">
        <v>0</v>
      </c>
      <c r="G26" s="250">
        <v>0</v>
      </c>
      <c r="H26" s="250">
        <f t="shared" si="1"/>
        <v>0</v>
      </c>
    </row>
    <row r="27" spans="2:8" ht="15">
      <c r="B27" s="236" t="s">
        <v>32</v>
      </c>
      <c r="C27" s="237">
        <v>0</v>
      </c>
      <c r="D27" s="237">
        <v>0</v>
      </c>
      <c r="E27" s="237">
        <v>0</v>
      </c>
      <c r="F27" s="239">
        <v>0</v>
      </c>
      <c r="G27" s="250">
        <v>0</v>
      </c>
      <c r="H27" s="250">
        <f t="shared" si="1"/>
        <v>0</v>
      </c>
    </row>
    <row r="28" spans="2:8" ht="15">
      <c r="B28" s="236" t="s">
        <v>36</v>
      </c>
      <c r="C28" s="237">
        <v>0</v>
      </c>
      <c r="D28" s="237">
        <v>0</v>
      </c>
      <c r="E28" s="237">
        <v>10000</v>
      </c>
      <c r="F28" s="239">
        <v>0</v>
      </c>
      <c r="G28" s="250">
        <v>0</v>
      </c>
      <c r="H28" s="250">
        <f t="shared" si="1"/>
        <v>-10000</v>
      </c>
    </row>
    <row r="29" spans="2:8" ht="15">
      <c r="B29" s="236" t="s">
        <v>35</v>
      </c>
      <c r="C29" s="237">
        <v>0</v>
      </c>
      <c r="D29" s="237">
        <v>0</v>
      </c>
      <c r="E29" s="237">
        <v>69304.38</v>
      </c>
      <c r="F29" s="239">
        <v>0</v>
      </c>
      <c r="G29" s="250">
        <v>0</v>
      </c>
      <c r="H29" s="250">
        <f t="shared" si="1"/>
        <v>-69304.38</v>
      </c>
    </row>
    <row r="30" spans="2:8" ht="15">
      <c r="B30" s="236" t="s">
        <v>45</v>
      </c>
      <c r="C30" s="237">
        <v>0</v>
      </c>
      <c r="D30" s="237">
        <v>0</v>
      </c>
      <c r="E30" s="237">
        <v>0</v>
      </c>
      <c r="F30" s="239"/>
      <c r="G30" s="250">
        <v>0</v>
      </c>
      <c r="H30" s="250">
        <f t="shared" si="1"/>
        <v>0</v>
      </c>
    </row>
    <row r="31" spans="2:8" ht="15">
      <c r="B31" s="236" t="s">
        <v>34</v>
      </c>
      <c r="C31" s="237">
        <v>0</v>
      </c>
      <c r="D31" s="237">
        <v>0</v>
      </c>
      <c r="E31" s="237">
        <v>0</v>
      </c>
      <c r="F31" s="239">
        <v>0</v>
      </c>
      <c r="G31" s="250">
        <v>0</v>
      </c>
      <c r="H31" s="250">
        <f t="shared" si="1"/>
        <v>0</v>
      </c>
    </row>
    <row r="32" spans="2:8" ht="15.75" thickBot="1">
      <c r="B32" s="241" t="s">
        <v>33</v>
      </c>
      <c r="C32" s="251">
        <v>0</v>
      </c>
      <c r="D32" s="251">
        <v>35057912</v>
      </c>
      <c r="E32" s="242">
        <v>35057912.48</v>
      </c>
      <c r="F32" s="252">
        <v>0</v>
      </c>
      <c r="G32" s="253">
        <f>+E32/D32</f>
        <v>1.0000000136916312</v>
      </c>
      <c r="H32" s="254">
        <f t="shared" si="1"/>
        <v>-0.47999999672174454</v>
      </c>
    </row>
    <row r="33" spans="2:8" ht="16.5" thickBot="1">
      <c r="B33" s="350" t="s">
        <v>0</v>
      </c>
      <c r="C33" s="340">
        <f>SUM(C25:C32)</f>
        <v>0</v>
      </c>
      <c r="D33" s="340">
        <f>SUM(D25:D32)</f>
        <v>35057912</v>
      </c>
      <c r="E33" s="340">
        <f>SUM(E25:E32)</f>
        <v>35137216.86</v>
      </c>
      <c r="F33" s="352">
        <v>0</v>
      </c>
      <c r="G33" s="353">
        <f>+E33/D33</f>
        <v>1.0022621101907039</v>
      </c>
      <c r="H33" s="343">
        <f>SUM(H25:H32)</f>
        <v>-79304.85999999673</v>
      </c>
    </row>
    <row r="34" spans="2:8" ht="15.75">
      <c r="B34" s="243" t="s">
        <v>61</v>
      </c>
      <c r="C34" s="244"/>
      <c r="D34" s="244"/>
      <c r="E34" s="244"/>
      <c r="F34" s="255"/>
      <c r="G34" s="245"/>
      <c r="H34" s="244"/>
    </row>
    <row r="35" spans="2:8" ht="15.75">
      <c r="B35" s="243"/>
      <c r="C35" s="244"/>
      <c r="D35" s="244"/>
      <c r="E35" s="244"/>
      <c r="F35" s="255"/>
      <c r="G35" s="245"/>
      <c r="H35" s="244"/>
    </row>
    <row r="36" spans="2:8" ht="15.75">
      <c r="B36" s="243"/>
      <c r="C36" s="244"/>
      <c r="D36" s="244"/>
      <c r="E36" s="244"/>
      <c r="F36" s="255"/>
      <c r="G36" s="245"/>
      <c r="H36" s="244"/>
    </row>
    <row r="37" spans="2:8" ht="15.75">
      <c r="B37" s="243"/>
      <c r="C37" s="244"/>
      <c r="D37" s="244"/>
      <c r="E37" s="244"/>
      <c r="F37" s="255"/>
      <c r="G37" s="245"/>
      <c r="H37" s="244"/>
    </row>
    <row r="38" spans="2:8" ht="15.75">
      <c r="B38" s="243"/>
      <c r="C38" s="244"/>
      <c r="D38" s="244"/>
      <c r="E38" s="244"/>
      <c r="F38" s="255"/>
      <c r="G38" s="245"/>
      <c r="H38" s="244"/>
    </row>
    <row r="39" spans="2:8" ht="16.5">
      <c r="B39" s="246"/>
      <c r="C39" s="247" t="s">
        <v>22</v>
      </c>
      <c r="D39" s="248"/>
      <c r="E39" s="248"/>
      <c r="F39" s="248"/>
      <c r="G39" s="248"/>
      <c r="H39" s="248"/>
    </row>
    <row r="40" spans="2:8" ht="16.5" thickBot="1">
      <c r="B40" s="246"/>
      <c r="C40" s="248"/>
      <c r="D40" s="248"/>
      <c r="E40" s="248"/>
      <c r="F40" s="248"/>
      <c r="G40" s="248"/>
      <c r="H40" s="248"/>
    </row>
    <row r="41" spans="2:8" ht="15">
      <c r="B41" s="272" t="s">
        <v>17</v>
      </c>
      <c r="C41" s="272" t="s">
        <v>10</v>
      </c>
      <c r="D41" s="272" t="s">
        <v>10</v>
      </c>
      <c r="E41" s="344" t="s">
        <v>10</v>
      </c>
      <c r="F41" s="344" t="s">
        <v>1</v>
      </c>
      <c r="G41" s="345" t="s">
        <v>1</v>
      </c>
      <c r="H41" s="345" t="s">
        <v>12</v>
      </c>
    </row>
    <row r="42" spans="2:8" ht="15">
      <c r="B42" s="346"/>
      <c r="C42" s="347" t="s">
        <v>9</v>
      </c>
      <c r="D42" s="347" t="s">
        <v>11</v>
      </c>
      <c r="E42" s="348" t="s">
        <v>1</v>
      </c>
      <c r="F42" s="348" t="s">
        <v>18</v>
      </c>
      <c r="G42" s="349" t="s">
        <v>19</v>
      </c>
      <c r="H42" s="349"/>
    </row>
    <row r="43" spans="2:8" ht="15.75" thickBot="1">
      <c r="B43" s="346"/>
      <c r="C43" s="347" t="s">
        <v>6</v>
      </c>
      <c r="D43" s="347" t="s">
        <v>7</v>
      </c>
      <c r="E43" s="348"/>
      <c r="F43" s="348" t="s">
        <v>6</v>
      </c>
      <c r="G43" s="349" t="s">
        <v>7</v>
      </c>
      <c r="H43" s="349"/>
    </row>
    <row r="44" spans="2:8" ht="15">
      <c r="B44" s="232" t="s">
        <v>30</v>
      </c>
      <c r="C44" s="233">
        <v>0</v>
      </c>
      <c r="D44" s="256">
        <v>0</v>
      </c>
      <c r="E44" s="256">
        <v>0</v>
      </c>
      <c r="F44" s="256">
        <v>0</v>
      </c>
      <c r="G44" s="256">
        <v>0</v>
      </c>
      <c r="H44" s="257">
        <f aca="true" t="shared" si="2" ref="H44:H51">+D44-E44</f>
        <v>0</v>
      </c>
    </row>
    <row r="45" spans="2:8" ht="15">
      <c r="B45" s="236" t="s">
        <v>31</v>
      </c>
      <c r="C45" s="237">
        <v>0</v>
      </c>
      <c r="D45" s="237">
        <v>0</v>
      </c>
      <c r="E45" s="237">
        <v>0</v>
      </c>
      <c r="F45" s="240">
        <v>0</v>
      </c>
      <c r="G45" s="240">
        <v>0</v>
      </c>
      <c r="H45" s="239">
        <f t="shared" si="2"/>
        <v>0</v>
      </c>
    </row>
    <row r="46" spans="2:8" ht="15">
      <c r="B46" s="236" t="s">
        <v>32</v>
      </c>
      <c r="C46" s="237">
        <v>0</v>
      </c>
      <c r="D46" s="237">
        <v>0</v>
      </c>
      <c r="E46" s="237">
        <v>0</v>
      </c>
      <c r="F46" s="240">
        <v>0</v>
      </c>
      <c r="G46" s="240">
        <v>0</v>
      </c>
      <c r="H46" s="239">
        <f t="shared" si="2"/>
        <v>0</v>
      </c>
    </row>
    <row r="47" spans="2:8" ht="15">
      <c r="B47" s="236" t="s">
        <v>36</v>
      </c>
      <c r="C47" s="237">
        <v>25775427</v>
      </c>
      <c r="D47" s="237">
        <v>25775427</v>
      </c>
      <c r="E47" s="237">
        <v>673615.25</v>
      </c>
      <c r="F47" s="238">
        <f>+E47/C47</f>
        <v>0.026134009341532927</v>
      </c>
      <c r="G47" s="258">
        <f>+E47/D47</f>
        <v>0.026134009341532927</v>
      </c>
      <c r="H47" s="239">
        <f t="shared" si="2"/>
        <v>25101811.75</v>
      </c>
    </row>
    <row r="48" spans="2:8" ht="15">
      <c r="B48" s="236" t="s">
        <v>35</v>
      </c>
      <c r="C48" s="237">
        <v>0</v>
      </c>
      <c r="D48" s="237">
        <v>0</v>
      </c>
      <c r="E48" s="237">
        <v>75925.58</v>
      </c>
      <c r="F48" s="240">
        <v>0</v>
      </c>
      <c r="G48" s="240">
        <v>0</v>
      </c>
      <c r="H48" s="239">
        <f t="shared" si="2"/>
        <v>-75925.58</v>
      </c>
    </row>
    <row r="49" spans="2:8" ht="15">
      <c r="B49" s="236" t="s">
        <v>45</v>
      </c>
      <c r="C49" s="237">
        <v>0</v>
      </c>
      <c r="D49" s="237">
        <v>0</v>
      </c>
      <c r="E49" s="237">
        <v>0</v>
      </c>
      <c r="F49" s="240">
        <v>0</v>
      </c>
      <c r="G49" s="240"/>
      <c r="H49" s="239">
        <f t="shared" si="2"/>
        <v>0</v>
      </c>
    </row>
    <row r="50" spans="2:8" ht="15">
      <c r="B50" s="236" t="s">
        <v>34</v>
      </c>
      <c r="C50" s="237">
        <v>0</v>
      </c>
      <c r="D50" s="237">
        <v>0</v>
      </c>
      <c r="E50" s="237">
        <v>0</v>
      </c>
      <c r="F50" s="240">
        <v>0</v>
      </c>
      <c r="G50" s="240">
        <v>0</v>
      </c>
      <c r="H50" s="239">
        <f t="shared" si="2"/>
        <v>0</v>
      </c>
    </row>
    <row r="51" spans="2:8" ht="15.75" thickBot="1">
      <c r="B51" s="241" t="s">
        <v>33</v>
      </c>
      <c r="C51" s="251">
        <v>0</v>
      </c>
      <c r="D51" s="251">
        <v>6054953</v>
      </c>
      <c r="E51" s="251">
        <v>6054952.92</v>
      </c>
      <c r="F51" s="252">
        <v>0</v>
      </c>
      <c r="G51" s="259">
        <f>+E51/D51</f>
        <v>0.9999999867876761</v>
      </c>
      <c r="H51" s="254">
        <f t="shared" si="2"/>
        <v>0.0800000000745058</v>
      </c>
    </row>
    <row r="52" spans="2:8" ht="16.5" thickBot="1">
      <c r="B52" s="339" t="s">
        <v>0</v>
      </c>
      <c r="C52" s="341">
        <f>SUM(C44:C51)</f>
        <v>25775427</v>
      </c>
      <c r="D52" s="341">
        <f>SUM(D44:D51)</f>
        <v>31830380</v>
      </c>
      <c r="E52" s="341">
        <f>SUM(E44:E51)</f>
        <v>6804493.75</v>
      </c>
      <c r="F52" s="342">
        <f>+E52/C52</f>
        <v>0.2639915043890447</v>
      </c>
      <c r="G52" s="342">
        <f>+E52/D52</f>
        <v>0.2137735631808354</v>
      </c>
      <c r="H52" s="343">
        <f>SUM(H44:H51)</f>
        <v>25025886.25</v>
      </c>
    </row>
    <row r="53" spans="2:8" ht="15.75">
      <c r="B53" s="246"/>
      <c r="C53" s="248"/>
      <c r="D53" s="248"/>
      <c r="E53" s="248"/>
      <c r="F53" s="248"/>
      <c r="G53" s="248"/>
      <c r="H53" s="248"/>
    </row>
    <row r="54" spans="2:8" ht="15.75">
      <c r="B54" s="246"/>
      <c r="C54" s="248"/>
      <c r="D54" s="248"/>
      <c r="E54" s="248"/>
      <c r="F54" s="248"/>
      <c r="G54" s="248"/>
      <c r="H54" s="248"/>
    </row>
    <row r="55" spans="2:8" ht="16.5">
      <c r="B55" s="246"/>
      <c r="C55" s="247" t="s">
        <v>60</v>
      </c>
      <c r="D55" s="248"/>
      <c r="E55" s="248"/>
      <c r="F55" s="248"/>
      <c r="G55" s="248"/>
      <c r="H55" s="248"/>
    </row>
    <row r="56" spans="2:8" ht="16.5" thickBot="1">
      <c r="B56" s="246"/>
      <c r="C56" s="248"/>
      <c r="D56" s="248"/>
      <c r="E56" s="248"/>
      <c r="F56" s="248"/>
      <c r="G56" s="248"/>
      <c r="H56" s="248"/>
    </row>
    <row r="57" spans="2:8" ht="15">
      <c r="B57" s="272" t="s">
        <v>17</v>
      </c>
      <c r="C57" s="272" t="s">
        <v>10</v>
      </c>
      <c r="D57" s="272" t="s">
        <v>10</v>
      </c>
      <c r="E57" s="344" t="s">
        <v>10</v>
      </c>
      <c r="F57" s="344" t="s">
        <v>1</v>
      </c>
      <c r="G57" s="345" t="s">
        <v>1</v>
      </c>
      <c r="H57" s="345" t="s">
        <v>12</v>
      </c>
    </row>
    <row r="58" spans="2:8" ht="15">
      <c r="B58" s="346"/>
      <c r="C58" s="347" t="s">
        <v>9</v>
      </c>
      <c r="D58" s="347" t="s">
        <v>11</v>
      </c>
      <c r="E58" s="348" t="s">
        <v>1</v>
      </c>
      <c r="F58" s="348" t="s">
        <v>18</v>
      </c>
      <c r="G58" s="349" t="s">
        <v>19</v>
      </c>
      <c r="H58" s="349"/>
    </row>
    <row r="59" spans="2:8" ht="15.75" thickBot="1">
      <c r="B59" s="346"/>
      <c r="C59" s="347" t="s">
        <v>6</v>
      </c>
      <c r="D59" s="347" t="s">
        <v>7</v>
      </c>
      <c r="E59" s="348"/>
      <c r="F59" s="348" t="s">
        <v>6</v>
      </c>
      <c r="G59" s="349" t="s">
        <v>7</v>
      </c>
      <c r="H59" s="349"/>
    </row>
    <row r="60" spans="2:8" ht="15">
      <c r="B60" s="232" t="s">
        <v>30</v>
      </c>
      <c r="C60" s="235">
        <f aca="true" t="shared" si="3" ref="C60:E67">+C10+C25+C44</f>
        <v>15000</v>
      </c>
      <c r="D60" s="235">
        <f t="shared" si="3"/>
        <v>15000</v>
      </c>
      <c r="E60" s="235">
        <f t="shared" si="3"/>
        <v>37063.53</v>
      </c>
      <c r="F60" s="234">
        <f>+E60/C60</f>
        <v>2.4709019999999997</v>
      </c>
      <c r="G60" s="260">
        <f>+E60/D60</f>
        <v>2.4709019999999997</v>
      </c>
      <c r="H60" s="249">
        <f aca="true" t="shared" si="4" ref="H60:H67">+D60-E60</f>
        <v>-22063.53</v>
      </c>
    </row>
    <row r="61" spans="2:8" ht="15">
      <c r="B61" s="236" t="s">
        <v>31</v>
      </c>
      <c r="C61" s="239">
        <f t="shared" si="3"/>
        <v>20321500</v>
      </c>
      <c r="D61" s="239">
        <f t="shared" si="3"/>
        <v>20321500</v>
      </c>
      <c r="E61" s="239">
        <f t="shared" si="3"/>
        <v>10128252.46</v>
      </c>
      <c r="F61" s="238">
        <f>+E61/C61</f>
        <v>0.4984008296631647</v>
      </c>
      <c r="G61" s="261">
        <f>+E61/D61</f>
        <v>0.4984008296631647</v>
      </c>
      <c r="H61" s="250">
        <f t="shared" si="4"/>
        <v>10193247.54</v>
      </c>
    </row>
    <row r="62" spans="2:8" ht="15">
      <c r="B62" s="236" t="s">
        <v>32</v>
      </c>
      <c r="C62" s="239">
        <f t="shared" si="3"/>
        <v>12244500</v>
      </c>
      <c r="D62" s="239">
        <f t="shared" si="3"/>
        <v>12244500</v>
      </c>
      <c r="E62" s="239">
        <f t="shared" si="3"/>
        <v>6011064.12</v>
      </c>
      <c r="F62" s="238">
        <f>+E62/C62</f>
        <v>0.49091952468455224</v>
      </c>
      <c r="G62" s="261">
        <f>+E62/D62</f>
        <v>0.49091952468455224</v>
      </c>
      <c r="H62" s="250">
        <f t="shared" si="4"/>
        <v>6233435.88</v>
      </c>
    </row>
    <row r="63" spans="2:8" ht="15">
      <c r="B63" s="236" t="s">
        <v>36</v>
      </c>
      <c r="C63" s="239">
        <f t="shared" si="3"/>
        <v>25775427</v>
      </c>
      <c r="D63" s="239">
        <f t="shared" si="3"/>
        <v>25775427</v>
      </c>
      <c r="E63" s="239">
        <f t="shared" si="3"/>
        <v>683615.25</v>
      </c>
      <c r="F63" s="238">
        <f>+E63/C63</f>
        <v>0.026521975756211527</v>
      </c>
      <c r="G63" s="261">
        <f>+E63/D63</f>
        <v>0.026521975756211527</v>
      </c>
      <c r="H63" s="250">
        <f t="shared" si="4"/>
        <v>25091811.75</v>
      </c>
    </row>
    <row r="64" spans="2:8" ht="15">
      <c r="B64" s="236" t="s">
        <v>35</v>
      </c>
      <c r="C64" s="239">
        <f t="shared" si="3"/>
        <v>174000</v>
      </c>
      <c r="D64" s="239">
        <f t="shared" si="3"/>
        <v>174000</v>
      </c>
      <c r="E64" s="239">
        <f t="shared" si="3"/>
        <v>181213.89</v>
      </c>
      <c r="F64" s="238">
        <f>+E64/C64</f>
        <v>1.0414591379310345</v>
      </c>
      <c r="G64" s="261">
        <f>+E64/D64</f>
        <v>1.0414591379310345</v>
      </c>
      <c r="H64" s="250">
        <f t="shared" si="4"/>
        <v>-7213.890000000014</v>
      </c>
    </row>
    <row r="65" spans="2:8" ht="15">
      <c r="B65" s="236" t="s">
        <v>45</v>
      </c>
      <c r="C65" s="239">
        <f t="shared" si="3"/>
        <v>0</v>
      </c>
      <c r="D65" s="239">
        <f t="shared" si="3"/>
        <v>0</v>
      </c>
      <c r="E65" s="239">
        <f t="shared" si="3"/>
        <v>0</v>
      </c>
      <c r="F65" s="238">
        <v>0</v>
      </c>
      <c r="G65" s="261">
        <v>0</v>
      </c>
      <c r="H65" s="250">
        <f t="shared" si="4"/>
        <v>0</v>
      </c>
    </row>
    <row r="66" spans="2:8" ht="15">
      <c r="B66" s="236" t="s">
        <v>34</v>
      </c>
      <c r="C66" s="239">
        <f t="shared" si="3"/>
        <v>45000</v>
      </c>
      <c r="D66" s="239">
        <f t="shared" si="3"/>
        <v>45000</v>
      </c>
      <c r="E66" s="239">
        <f t="shared" si="3"/>
        <v>0</v>
      </c>
      <c r="F66" s="238">
        <f>+E66/C66</f>
        <v>0</v>
      </c>
      <c r="G66" s="261">
        <f>+E66/D66</f>
        <v>0</v>
      </c>
      <c r="H66" s="250">
        <f t="shared" si="4"/>
        <v>45000</v>
      </c>
    </row>
    <row r="67" spans="2:8" ht="15.75" thickBot="1">
      <c r="B67" s="241" t="s">
        <v>33</v>
      </c>
      <c r="C67" s="252">
        <f t="shared" si="3"/>
        <v>0</v>
      </c>
      <c r="D67" s="252">
        <f t="shared" si="3"/>
        <v>43365543</v>
      </c>
      <c r="E67" s="252">
        <f t="shared" si="3"/>
        <v>44545702.58</v>
      </c>
      <c r="F67" s="262">
        <v>0</v>
      </c>
      <c r="G67" s="263">
        <f>+E67/D67</f>
        <v>1.027214223513816</v>
      </c>
      <c r="H67" s="254">
        <f t="shared" si="4"/>
        <v>-1180159.5799999982</v>
      </c>
    </row>
    <row r="68" spans="2:8" ht="16.5" thickBot="1">
      <c r="B68" s="339" t="s">
        <v>0</v>
      </c>
      <c r="C68" s="340">
        <f>SUM(C60:C67)</f>
        <v>58575427</v>
      </c>
      <c r="D68" s="341">
        <f>SUM(D60:D67)</f>
        <v>101940970</v>
      </c>
      <c r="E68" s="341">
        <f>SUM(E60:E67)</f>
        <v>61586911.83</v>
      </c>
      <c r="F68" s="342">
        <f>+E68/C68</f>
        <v>1.051412084968668</v>
      </c>
      <c r="G68" s="342">
        <f>+E68/D68</f>
        <v>0.6041428861232142</v>
      </c>
      <c r="H68" s="343">
        <f>SUM(H60:H67)</f>
        <v>40354058.17</v>
      </c>
    </row>
    <row r="69" spans="2:8" ht="15.75">
      <c r="B69" s="246"/>
      <c r="C69" s="248"/>
      <c r="D69" s="248"/>
      <c r="E69" s="248"/>
      <c r="F69" s="248"/>
      <c r="G69" s="248"/>
      <c r="H69" s="248"/>
    </row>
    <row r="70" spans="2:8" ht="15.75">
      <c r="B70" s="246"/>
      <c r="C70" s="248"/>
      <c r="D70" s="248"/>
      <c r="E70" s="248"/>
      <c r="F70" s="248"/>
      <c r="G70" s="248"/>
      <c r="H70" s="248"/>
    </row>
    <row r="71" spans="2:8" ht="15.75">
      <c r="B71" s="243"/>
      <c r="C71" s="244"/>
      <c r="D71" s="264"/>
      <c r="E71" s="264"/>
      <c r="F71" s="265"/>
      <c r="G71" s="265"/>
      <c r="H71" s="264"/>
    </row>
    <row r="72" spans="2:8" ht="15.75">
      <c r="B72" s="246"/>
      <c r="C72" s="248"/>
      <c r="D72" s="248"/>
      <c r="E72" s="248"/>
      <c r="F72" s="248"/>
      <c r="G72" s="248"/>
      <c r="H72" s="248"/>
    </row>
    <row r="73" spans="2:8" ht="15.75">
      <c r="B73" s="246"/>
      <c r="C73" s="248"/>
      <c r="D73" s="248"/>
      <c r="E73" s="248"/>
      <c r="F73" s="248"/>
      <c r="G73" s="248"/>
      <c r="H73" s="248"/>
    </row>
    <row r="74" spans="2:8" ht="15.75">
      <c r="B74" s="246"/>
      <c r="C74" s="248"/>
      <c r="D74" s="248"/>
      <c r="E74" s="248"/>
      <c r="F74" s="248"/>
      <c r="G74" s="248"/>
      <c r="H74" s="248"/>
    </row>
    <row r="75" spans="2:8" ht="15.75">
      <c r="B75" s="246"/>
      <c r="C75" s="248"/>
      <c r="D75" s="248"/>
      <c r="E75" s="248"/>
      <c r="F75" s="248"/>
      <c r="G75" s="248"/>
      <c r="H75" s="248"/>
    </row>
    <row r="76" spans="3:8" ht="15">
      <c r="C76" s="154"/>
      <c r="D76" s="154"/>
      <c r="E76" s="154"/>
      <c r="F76" s="154"/>
      <c r="G76" s="154"/>
      <c r="H76" s="154"/>
    </row>
    <row r="77" spans="3:8" ht="15">
      <c r="C77" s="154"/>
      <c r="D77" s="154"/>
      <c r="E77" s="231"/>
      <c r="F77" s="154"/>
      <c r="G77" s="154"/>
      <c r="H77" s="154"/>
    </row>
  </sheetData>
  <sheetProtection/>
  <mergeCells count="3">
    <mergeCell ref="B2:H2"/>
    <mergeCell ref="B3:H3"/>
    <mergeCell ref="B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E44" sqref="E44"/>
    </sheetView>
  </sheetViews>
  <sheetFormatPr defaultColWidth="11.421875" defaultRowHeight="12.75"/>
  <cols>
    <col min="1" max="1" width="39.28125" style="0" customWidth="1"/>
    <col min="2" max="2" width="14.421875" style="0" customWidth="1"/>
    <col min="3" max="3" width="12.8515625" style="0" customWidth="1"/>
    <col min="4" max="4" width="12.00390625" style="0" customWidth="1"/>
    <col min="5" max="5" width="14.7109375" style="0" customWidth="1"/>
    <col min="6" max="6" width="14.28125" style="0" customWidth="1"/>
    <col min="7" max="7" width="13.57421875" style="0" customWidth="1"/>
    <col min="8" max="8" width="16.7109375" style="0" customWidth="1"/>
  </cols>
  <sheetData>
    <row r="1" spans="1:8" ht="15.75">
      <c r="A1" s="381" t="s">
        <v>20</v>
      </c>
      <c r="B1" s="381"/>
      <c r="C1" s="381"/>
      <c r="D1" s="381"/>
      <c r="E1" s="381"/>
      <c r="F1" s="381"/>
      <c r="G1" s="381"/>
      <c r="H1" s="381"/>
    </row>
    <row r="2" spans="1:8" ht="15.75">
      <c r="A2" s="381" t="s">
        <v>63</v>
      </c>
      <c r="B2" s="381"/>
      <c r="C2" s="381"/>
      <c r="D2" s="381"/>
      <c r="E2" s="381"/>
      <c r="F2" s="381"/>
      <c r="G2" s="381"/>
      <c r="H2" s="381"/>
    </row>
    <row r="3" spans="6:7" ht="12.75">
      <c r="F3" s="128"/>
      <c r="G3" s="114"/>
    </row>
    <row r="4" spans="2:7" ht="15.75">
      <c r="B4" s="41" t="s">
        <v>8</v>
      </c>
      <c r="C4" s="43"/>
      <c r="F4" s="128"/>
      <c r="G4" s="114"/>
    </row>
    <row r="5" spans="6:7" ht="13.5" thickBot="1">
      <c r="F5" s="128"/>
      <c r="G5" s="114"/>
    </row>
    <row r="6" spans="1:8" ht="13.5">
      <c r="A6" s="354" t="s">
        <v>4</v>
      </c>
      <c r="B6" s="162" t="s">
        <v>10</v>
      </c>
      <c r="C6" s="324" t="s">
        <v>44</v>
      </c>
      <c r="D6" s="325" t="s">
        <v>10</v>
      </c>
      <c r="E6" s="324" t="s">
        <v>10</v>
      </c>
      <c r="F6" s="326" t="s">
        <v>1</v>
      </c>
      <c r="G6" s="327" t="s">
        <v>1</v>
      </c>
      <c r="H6" s="328" t="s">
        <v>12</v>
      </c>
    </row>
    <row r="7" spans="1:8" ht="13.5">
      <c r="A7" s="355"/>
      <c r="B7" s="330" t="s">
        <v>9</v>
      </c>
      <c r="C7" s="331"/>
      <c r="D7" s="332" t="s">
        <v>11</v>
      </c>
      <c r="E7" s="331" t="s">
        <v>1</v>
      </c>
      <c r="F7" s="333" t="s">
        <v>15</v>
      </c>
      <c r="G7" s="334" t="s">
        <v>16</v>
      </c>
      <c r="H7" s="335"/>
    </row>
    <row r="8" spans="1:8" ht="14.25" thickBot="1">
      <c r="A8" s="355"/>
      <c r="B8" s="330" t="s">
        <v>6</v>
      </c>
      <c r="C8" s="331"/>
      <c r="D8" s="332" t="s">
        <v>7</v>
      </c>
      <c r="E8" s="331"/>
      <c r="F8" s="333"/>
      <c r="G8" s="334"/>
      <c r="H8" s="335"/>
    </row>
    <row r="9" spans="1:10" ht="14.25" thickBot="1">
      <c r="A9" s="304" t="s">
        <v>24</v>
      </c>
      <c r="B9" s="176">
        <v>51944057</v>
      </c>
      <c r="C9" s="290">
        <f aca="true" t="shared" si="0" ref="C9:C23">D9-B9</f>
        <v>18644</v>
      </c>
      <c r="D9" s="291">
        <v>51962701</v>
      </c>
      <c r="E9" s="290">
        <v>25442279.7</v>
      </c>
      <c r="F9" s="196">
        <f>+E9/B9</f>
        <v>0.4898015513112501</v>
      </c>
      <c r="G9" s="196">
        <f>+E9/D9</f>
        <v>0.48962581256120613</v>
      </c>
      <c r="H9" s="290">
        <f>D9-E9</f>
        <v>26520421.3</v>
      </c>
      <c r="J9" s="89"/>
    </row>
    <row r="10" spans="1:8" ht="14.25" thickBot="1">
      <c r="A10" s="305" t="s">
        <v>54</v>
      </c>
      <c r="B10" s="176">
        <v>0</v>
      </c>
      <c r="C10" s="290">
        <f t="shared" si="0"/>
        <v>0</v>
      </c>
      <c r="D10" s="292">
        <v>0</v>
      </c>
      <c r="E10" s="290">
        <v>0</v>
      </c>
      <c r="F10" s="196">
        <v>0</v>
      </c>
      <c r="G10" s="293"/>
      <c r="H10" s="290">
        <f aca="true" t="shared" si="1" ref="H10:H22">D10-E10</f>
        <v>0</v>
      </c>
    </row>
    <row r="11" spans="1:8" ht="14.25" thickBot="1">
      <c r="A11" s="305" t="s">
        <v>55</v>
      </c>
      <c r="B11" s="176">
        <v>3953395</v>
      </c>
      <c r="C11" s="177">
        <f t="shared" si="0"/>
        <v>124955</v>
      </c>
      <c r="D11" s="292">
        <v>4078350</v>
      </c>
      <c r="E11" s="290">
        <v>1863988.27</v>
      </c>
      <c r="F11" s="196">
        <f aca="true" t="shared" si="2" ref="F11:F24">+E11/B11</f>
        <v>0.4714905214379034</v>
      </c>
      <c r="G11" s="196">
        <f>+E11/D11</f>
        <v>0.45704470435347627</v>
      </c>
      <c r="H11" s="290">
        <f t="shared" si="1"/>
        <v>2214361.73</v>
      </c>
    </row>
    <row r="12" spans="1:8" ht="14.25" thickBot="1">
      <c r="A12" s="305" t="s">
        <v>28</v>
      </c>
      <c r="B12" s="176">
        <v>0</v>
      </c>
      <c r="C12" s="177">
        <f t="shared" si="0"/>
        <v>0</v>
      </c>
      <c r="D12" s="292">
        <v>0</v>
      </c>
      <c r="E12" s="290">
        <v>0</v>
      </c>
      <c r="F12" s="196">
        <v>0</v>
      </c>
      <c r="G12" s="293"/>
      <c r="H12" s="290">
        <f t="shared" si="1"/>
        <v>0</v>
      </c>
    </row>
    <row r="13" spans="1:8" ht="14.25" thickBot="1">
      <c r="A13" s="284" t="s">
        <v>53</v>
      </c>
      <c r="B13" s="285">
        <f>SUM(B9:B12)</f>
        <v>55897452</v>
      </c>
      <c r="C13" s="286">
        <f t="shared" si="0"/>
        <v>143599</v>
      </c>
      <c r="D13" s="287">
        <f>SUM(D9:D12)</f>
        <v>56041051</v>
      </c>
      <c r="E13" s="288">
        <f>SUM(E9:E12)</f>
        <v>27306267.97</v>
      </c>
      <c r="F13" s="182">
        <f t="shared" si="2"/>
        <v>0.4885064880953786</v>
      </c>
      <c r="G13" s="182">
        <f>+E13/D13</f>
        <v>0.4872547442052791</v>
      </c>
      <c r="H13" s="288">
        <f>SUM(H9:H12)</f>
        <v>28734783.03</v>
      </c>
    </row>
    <row r="14" spans="1:8" ht="14.25" thickBot="1">
      <c r="A14" s="306" t="s">
        <v>24</v>
      </c>
      <c r="B14" s="294">
        <v>4029085</v>
      </c>
      <c r="C14" s="177">
        <f t="shared" si="0"/>
        <v>2333</v>
      </c>
      <c r="D14" s="295">
        <v>4031418</v>
      </c>
      <c r="E14" s="296">
        <v>2022863.87</v>
      </c>
      <c r="F14" s="196">
        <f t="shared" si="2"/>
        <v>0.5020653250055533</v>
      </c>
      <c r="G14" s="196">
        <f>+E14/D14</f>
        <v>0.5017747775100474</v>
      </c>
      <c r="H14" s="290">
        <f t="shared" si="1"/>
        <v>2008554.13</v>
      </c>
    </row>
    <row r="15" spans="1:8" ht="14.25" thickBot="1">
      <c r="A15" s="305" t="s">
        <v>54</v>
      </c>
      <c r="B15" s="294">
        <v>0</v>
      </c>
      <c r="C15" s="177">
        <f t="shared" si="0"/>
        <v>0</v>
      </c>
      <c r="D15" s="295">
        <v>0</v>
      </c>
      <c r="E15" s="296">
        <v>0</v>
      </c>
      <c r="F15" s="297"/>
      <c r="G15" s="293"/>
      <c r="H15" s="290">
        <f t="shared" si="1"/>
        <v>0</v>
      </c>
    </row>
    <row r="16" spans="1:8" ht="14.25" thickBot="1">
      <c r="A16" s="305" t="s">
        <v>55</v>
      </c>
      <c r="B16" s="294">
        <v>1577248</v>
      </c>
      <c r="C16" s="177">
        <f t="shared" si="0"/>
        <v>-66535</v>
      </c>
      <c r="D16" s="295">
        <v>1510713</v>
      </c>
      <c r="E16" s="296">
        <v>859119.8</v>
      </c>
      <c r="F16" s="196">
        <f t="shared" si="2"/>
        <v>0.5446954442167624</v>
      </c>
      <c r="G16" s="196">
        <f>+E16/D16</f>
        <v>0.5686849851692546</v>
      </c>
      <c r="H16" s="290">
        <f t="shared" si="1"/>
        <v>651593.2</v>
      </c>
    </row>
    <row r="17" spans="1:8" ht="14.25" thickBot="1">
      <c r="A17" s="305" t="s">
        <v>28</v>
      </c>
      <c r="B17" s="294">
        <v>0</v>
      </c>
      <c r="C17" s="177">
        <f t="shared" si="0"/>
        <v>0</v>
      </c>
      <c r="D17" s="295">
        <v>0</v>
      </c>
      <c r="E17" s="296">
        <v>0</v>
      </c>
      <c r="F17" s="297"/>
      <c r="G17" s="293"/>
      <c r="H17" s="290">
        <f t="shared" si="1"/>
        <v>0</v>
      </c>
    </row>
    <row r="18" spans="1:8" ht="14.25" thickBot="1">
      <c r="A18" s="284" t="s">
        <v>57</v>
      </c>
      <c r="B18" s="285">
        <f>SUM(B14:B17)</f>
        <v>5606333</v>
      </c>
      <c r="C18" s="286">
        <f t="shared" si="0"/>
        <v>-64202</v>
      </c>
      <c r="D18" s="287">
        <f>SUM(D14:D17)</f>
        <v>5542131</v>
      </c>
      <c r="E18" s="288">
        <f>SUM(E14:E17)</f>
        <v>2881983.67</v>
      </c>
      <c r="F18" s="182">
        <f t="shared" si="2"/>
        <v>0.5140585958771982</v>
      </c>
      <c r="G18" s="182">
        <f aca="true" t="shared" si="3" ref="G18:G24">+E18/D18</f>
        <v>0.5200136319404937</v>
      </c>
      <c r="H18" s="288">
        <f>SUM(H14:H17)</f>
        <v>2660147.33</v>
      </c>
    </row>
    <row r="19" spans="1:8" ht="14.25" thickBot="1">
      <c r="A19" s="306" t="s">
        <v>24</v>
      </c>
      <c r="B19" s="294">
        <v>1016591</v>
      </c>
      <c r="C19" s="177">
        <f t="shared" si="0"/>
        <v>-20977</v>
      </c>
      <c r="D19" s="295">
        <v>995614</v>
      </c>
      <c r="E19" s="296">
        <v>513734.58</v>
      </c>
      <c r="F19" s="196">
        <f t="shared" si="2"/>
        <v>0.5053503129577185</v>
      </c>
      <c r="G19" s="196">
        <f t="shared" si="3"/>
        <v>0.515997746114458</v>
      </c>
      <c r="H19" s="290">
        <f t="shared" si="1"/>
        <v>481879.42</v>
      </c>
    </row>
    <row r="20" spans="1:8" ht="14.25" thickBot="1">
      <c r="A20" s="305" t="s">
        <v>54</v>
      </c>
      <c r="B20" s="294">
        <v>12833000</v>
      </c>
      <c r="C20" s="177">
        <f t="shared" si="0"/>
        <v>183300</v>
      </c>
      <c r="D20" s="295">
        <v>13016300</v>
      </c>
      <c r="E20" s="296">
        <v>6361805.26</v>
      </c>
      <c r="F20" s="196">
        <f t="shared" si="2"/>
        <v>0.49573796150549365</v>
      </c>
      <c r="G20" s="196">
        <f t="shared" si="3"/>
        <v>0.488756809538809</v>
      </c>
      <c r="H20" s="290">
        <f t="shared" si="1"/>
        <v>6654494.74</v>
      </c>
    </row>
    <row r="21" spans="1:8" ht="14.25" thickBot="1">
      <c r="A21" s="305" t="s">
        <v>55</v>
      </c>
      <c r="B21" s="294">
        <v>379357</v>
      </c>
      <c r="C21" s="177">
        <f t="shared" si="0"/>
        <v>-58420</v>
      </c>
      <c r="D21" s="295">
        <v>320937</v>
      </c>
      <c r="E21" s="296">
        <v>146195.43</v>
      </c>
      <c r="F21" s="196">
        <f t="shared" si="2"/>
        <v>0.38537691409411184</v>
      </c>
      <c r="G21" s="196">
        <f t="shared" si="3"/>
        <v>0.4555268791071145</v>
      </c>
      <c r="H21" s="290">
        <f t="shared" si="1"/>
        <v>174741.57</v>
      </c>
    </row>
    <row r="22" spans="1:8" ht="14.25" thickBot="1">
      <c r="A22" s="305" t="s">
        <v>28</v>
      </c>
      <c r="B22" s="294">
        <v>1504000</v>
      </c>
      <c r="C22" s="177">
        <f t="shared" si="0"/>
        <v>0</v>
      </c>
      <c r="D22" s="295">
        <v>1504000</v>
      </c>
      <c r="E22" s="296">
        <v>751874.61</v>
      </c>
      <c r="F22" s="196">
        <f t="shared" si="2"/>
        <v>0.4999166289893617</v>
      </c>
      <c r="G22" s="196">
        <f t="shared" si="3"/>
        <v>0.4999166289893617</v>
      </c>
      <c r="H22" s="290">
        <f t="shared" si="1"/>
        <v>752125.39</v>
      </c>
    </row>
    <row r="23" spans="1:8" ht="14.25" thickBot="1">
      <c r="A23" s="157" t="s">
        <v>58</v>
      </c>
      <c r="B23" s="298">
        <f>SUM(B19:B22)</f>
        <v>15732948</v>
      </c>
      <c r="C23" s="286">
        <f t="shared" si="0"/>
        <v>103903</v>
      </c>
      <c r="D23" s="288">
        <f>SUM(D19:D22)</f>
        <v>15836851</v>
      </c>
      <c r="E23" s="206">
        <f>SUM(E19:E22)</f>
        <v>7773609.88</v>
      </c>
      <c r="F23" s="182">
        <f t="shared" si="2"/>
        <v>0.4940974749296826</v>
      </c>
      <c r="G23" s="182">
        <f t="shared" si="3"/>
        <v>0.4908557818722927</v>
      </c>
      <c r="H23" s="206">
        <f>SUM(H19:H22)</f>
        <v>8063241.12</v>
      </c>
    </row>
    <row r="24" spans="1:8" ht="13.5">
      <c r="A24" s="307" t="s">
        <v>2</v>
      </c>
      <c r="B24" s="308">
        <f>B13+B18+B23</f>
        <v>77236733</v>
      </c>
      <c r="C24" s="308">
        <f>C13+C18+C23</f>
        <v>183300</v>
      </c>
      <c r="D24" s="308">
        <f>D13+D18+D23</f>
        <v>77420033</v>
      </c>
      <c r="E24" s="308">
        <f>E13+E18+E23</f>
        <v>37961861.52</v>
      </c>
      <c r="F24" s="186">
        <f t="shared" si="2"/>
        <v>0.4915000938737272</v>
      </c>
      <c r="G24" s="186">
        <f t="shared" si="3"/>
        <v>0.49033641615730134</v>
      </c>
      <c r="H24" s="318">
        <f>H13+H18+H23</f>
        <v>39458171.48</v>
      </c>
    </row>
    <row r="25" spans="1:8" ht="14.25" thickBot="1">
      <c r="A25" s="319"/>
      <c r="B25" s="320"/>
      <c r="C25" s="320"/>
      <c r="D25" s="321"/>
      <c r="E25" s="322"/>
      <c r="F25" s="323"/>
      <c r="G25" s="323"/>
      <c r="H25" s="322"/>
    </row>
    <row r="26" spans="1:8" ht="14.25" thickBot="1">
      <c r="A26" s="304" t="s">
        <v>56</v>
      </c>
      <c r="B26" s="291">
        <v>0</v>
      </c>
      <c r="C26" s="177">
        <f>D26-B26</f>
        <v>278740</v>
      </c>
      <c r="D26" s="291">
        <v>278740</v>
      </c>
      <c r="E26" s="290">
        <v>0</v>
      </c>
      <c r="F26" s="293">
        <v>0</v>
      </c>
      <c r="G26" s="293">
        <v>0</v>
      </c>
      <c r="H26" s="290">
        <f>D26-E26</f>
        <v>278740</v>
      </c>
    </row>
    <row r="27" spans="1:8" ht="14.25" thickBot="1">
      <c r="A27" s="284" t="s">
        <v>53</v>
      </c>
      <c r="B27" s="299">
        <f>SUM(B26)</f>
        <v>0</v>
      </c>
      <c r="C27" s="299">
        <f>SUM(C26)</f>
        <v>278740</v>
      </c>
      <c r="D27" s="285">
        <f>SUM(D26)</f>
        <v>278740</v>
      </c>
      <c r="E27" s="285">
        <f>SUM(E26)</f>
        <v>0</v>
      </c>
      <c r="F27" s="194">
        <f>SUM(F26)</f>
        <v>0</v>
      </c>
      <c r="G27" s="194">
        <v>0</v>
      </c>
      <c r="H27" s="288">
        <f>SUM(H26)</f>
        <v>278740</v>
      </c>
    </row>
    <row r="28" spans="1:8" ht="14.25" thickBot="1">
      <c r="A28" s="304" t="s">
        <v>56</v>
      </c>
      <c r="B28" s="301">
        <v>0</v>
      </c>
      <c r="C28" s="177">
        <f>D28-B28</f>
        <v>1715830</v>
      </c>
      <c r="D28" s="302">
        <v>1715830</v>
      </c>
      <c r="E28" s="303">
        <v>0</v>
      </c>
      <c r="F28" s="195"/>
      <c r="G28" s="195">
        <f>SUM(G26:G27)</f>
        <v>0</v>
      </c>
      <c r="H28" s="290">
        <f>D28-E28</f>
        <v>1715830</v>
      </c>
    </row>
    <row r="29" spans="1:8" ht="14.25" thickBot="1">
      <c r="A29" s="284" t="s">
        <v>57</v>
      </c>
      <c r="B29" s="299">
        <f>SUM(B28)</f>
        <v>0</v>
      </c>
      <c r="C29" s="299">
        <f>SUM(C28)</f>
        <v>1715830</v>
      </c>
      <c r="D29" s="285">
        <f>SUM(D28)</f>
        <v>1715830</v>
      </c>
      <c r="E29" s="285">
        <f>SUM(E28)</f>
        <v>0</v>
      </c>
      <c r="F29" s="194"/>
      <c r="G29" s="194">
        <f>SUM(G28)</f>
        <v>0</v>
      </c>
      <c r="H29" s="288">
        <f>SUM(H28)</f>
        <v>1715830</v>
      </c>
    </row>
    <row r="30" spans="1:8" ht="14.25" thickBot="1">
      <c r="A30" s="304" t="s">
        <v>56</v>
      </c>
      <c r="B30" s="301">
        <v>3693750</v>
      </c>
      <c r="C30" s="177">
        <f>D30-B30</f>
        <v>-1994570</v>
      </c>
      <c r="D30" s="302">
        <v>1699180</v>
      </c>
      <c r="E30" s="303">
        <v>1008882.1</v>
      </c>
      <c r="F30" s="196">
        <f>+E30/B30</f>
        <v>0.27313220981387476</v>
      </c>
      <c r="G30" s="196">
        <f>+E30/D30</f>
        <v>0.5937464541720123</v>
      </c>
      <c r="H30" s="290">
        <f>D30-E30</f>
        <v>690297.9</v>
      </c>
    </row>
    <row r="31" spans="1:8" ht="14.25" thickBot="1">
      <c r="A31" s="300" t="s">
        <v>58</v>
      </c>
      <c r="B31" s="285">
        <f>SUM(B30)</f>
        <v>3693750</v>
      </c>
      <c r="C31" s="298">
        <f>SUM(C30)</f>
        <v>-1994570</v>
      </c>
      <c r="D31" s="285">
        <f>SUM(D30)</f>
        <v>1699180</v>
      </c>
      <c r="E31" s="285">
        <f>SUM(E30)</f>
        <v>1008882.1</v>
      </c>
      <c r="F31" s="182">
        <f>+E31/B31</f>
        <v>0.27313220981387476</v>
      </c>
      <c r="G31" s="182">
        <f>+E31/D31</f>
        <v>0.5937464541720123</v>
      </c>
      <c r="H31" s="288">
        <f>SUM(H30)</f>
        <v>690297.9</v>
      </c>
    </row>
    <row r="32" spans="1:8" ht="15" customHeight="1">
      <c r="A32" s="307" t="s">
        <v>59</v>
      </c>
      <c r="B32" s="308">
        <f>B27+B29+B31</f>
        <v>3693750</v>
      </c>
      <c r="C32" s="217">
        <f>D32-B32</f>
        <v>0</v>
      </c>
      <c r="D32" s="309">
        <f>D27+D29+D31</f>
        <v>3693750</v>
      </c>
      <c r="E32" s="309">
        <f>E27+E29+E31</f>
        <v>1008882.1</v>
      </c>
      <c r="F32" s="186">
        <f>+E32/B32</f>
        <v>0.27313220981387476</v>
      </c>
      <c r="G32" s="186">
        <f>+E32/D32</f>
        <v>0.27313220981387476</v>
      </c>
      <c r="H32" s="309">
        <f>H27+H29+H31</f>
        <v>2684867.9</v>
      </c>
    </row>
    <row r="33" spans="1:8" ht="14.25" customHeight="1" thickBot="1">
      <c r="A33" s="310"/>
      <c r="B33" s="311"/>
      <c r="C33" s="312"/>
      <c r="D33" s="313"/>
      <c r="E33" s="314"/>
      <c r="F33" s="315"/>
      <c r="G33" s="316">
        <f>SUM(G30:G31)</f>
        <v>1.1874929083440247</v>
      </c>
      <c r="H33" s="317"/>
    </row>
    <row r="34" spans="1:8" ht="12.75" customHeight="1">
      <c r="A34" s="162" t="s">
        <v>0</v>
      </c>
      <c r="B34" s="206">
        <f>B24+B32</f>
        <v>80930483</v>
      </c>
      <c r="C34" s="206">
        <f>C24+C32</f>
        <v>183300</v>
      </c>
      <c r="D34" s="206">
        <f>D24+D32</f>
        <v>81113783</v>
      </c>
      <c r="E34" s="206">
        <f>E24+E32</f>
        <v>38970743.620000005</v>
      </c>
      <c r="F34" s="182">
        <f>+E34/B34</f>
        <v>0.481533560352037</v>
      </c>
      <c r="G34" s="289">
        <f>+E34/D34</f>
        <v>0.4804453963144587</v>
      </c>
      <c r="H34" s="206">
        <f>H24+H32</f>
        <v>42143039.379999995</v>
      </c>
    </row>
    <row r="35" spans="1:11" ht="14.25" thickBot="1">
      <c r="A35" s="163"/>
      <c r="B35" s="207"/>
      <c r="C35" s="208"/>
      <c r="D35" s="207"/>
      <c r="E35" s="208"/>
      <c r="F35" s="209"/>
      <c r="G35" s="210"/>
      <c r="H35" s="207">
        <f>H25+H33</f>
        <v>0</v>
      </c>
      <c r="K35" s="154"/>
    </row>
    <row r="41" spans="1:8" ht="15.75">
      <c r="A41" s="381"/>
      <c r="B41" s="381"/>
      <c r="C41" s="381"/>
      <c r="D41" s="381"/>
      <c r="E41" s="381"/>
      <c r="F41" s="381"/>
      <c r="G41" s="381"/>
      <c r="H41" s="381"/>
    </row>
    <row r="42" spans="1:8" ht="15.75">
      <c r="A42" s="381" t="s">
        <v>64</v>
      </c>
      <c r="B42" s="381"/>
      <c r="C42" s="381"/>
      <c r="D42" s="381"/>
      <c r="E42" s="381"/>
      <c r="F42" s="381"/>
      <c r="G42" s="381"/>
      <c r="H42" s="381"/>
    </row>
    <row r="43" spans="6:7" ht="12.75">
      <c r="F43" s="128"/>
      <c r="G43" s="114"/>
    </row>
    <row r="44" spans="2:7" ht="15.75">
      <c r="B44" s="41" t="s">
        <v>8</v>
      </c>
      <c r="C44" s="43"/>
      <c r="F44" s="128"/>
      <c r="G44" s="114"/>
    </row>
    <row r="45" spans="1:8" ht="13.5" thickBot="1">
      <c r="A45" s="145"/>
      <c r="B45" s="44"/>
      <c r="C45" s="44"/>
      <c r="D45" s="44"/>
      <c r="E45" s="44"/>
      <c r="F45" s="121"/>
      <c r="G45" s="155"/>
      <c r="H45" s="44"/>
    </row>
    <row r="46" spans="1:8" ht="13.5">
      <c r="A46" s="162" t="s">
        <v>4</v>
      </c>
      <c r="B46" s="162" t="s">
        <v>10</v>
      </c>
      <c r="C46" s="324" t="s">
        <v>44</v>
      </c>
      <c r="D46" s="325" t="s">
        <v>10</v>
      </c>
      <c r="E46" s="324" t="s">
        <v>10</v>
      </c>
      <c r="F46" s="326" t="s">
        <v>1</v>
      </c>
      <c r="G46" s="327" t="s">
        <v>1</v>
      </c>
      <c r="H46" s="328" t="s">
        <v>12</v>
      </c>
    </row>
    <row r="47" spans="1:8" ht="16.5" customHeight="1">
      <c r="A47" s="329"/>
      <c r="B47" s="330" t="s">
        <v>9</v>
      </c>
      <c r="C47" s="331"/>
      <c r="D47" s="332" t="s">
        <v>11</v>
      </c>
      <c r="E47" s="331" t="s">
        <v>1</v>
      </c>
      <c r="F47" s="333" t="s">
        <v>15</v>
      </c>
      <c r="G47" s="334" t="s">
        <v>16</v>
      </c>
      <c r="H47" s="335"/>
    </row>
    <row r="48" spans="1:8" ht="15" customHeight="1" thickBot="1">
      <c r="A48" s="329"/>
      <c r="B48" s="330" t="s">
        <v>6</v>
      </c>
      <c r="C48" s="331"/>
      <c r="D48" s="332" t="s">
        <v>7</v>
      </c>
      <c r="E48" s="331"/>
      <c r="F48" s="333"/>
      <c r="G48" s="334"/>
      <c r="H48" s="335"/>
    </row>
    <row r="49" spans="1:8" ht="14.25" thickBot="1">
      <c r="A49" s="304" t="s">
        <v>24</v>
      </c>
      <c r="B49" s="176">
        <v>56989733</v>
      </c>
      <c r="C49" s="177">
        <f aca="true" t="shared" si="4" ref="C49:C56">D49-B49</f>
        <v>0</v>
      </c>
      <c r="D49" s="291">
        <v>56989733</v>
      </c>
      <c r="E49" s="290">
        <f>E9+E14+E19</f>
        <v>27978878.15</v>
      </c>
      <c r="F49" s="196">
        <f>+E49/B49</f>
        <v>0.4909459419646693</v>
      </c>
      <c r="G49" s="196">
        <f>+E49/D49</f>
        <v>0.4909459419646693</v>
      </c>
      <c r="H49" s="290">
        <f>H9+H14+H19</f>
        <v>29010854.85</v>
      </c>
    </row>
    <row r="50" spans="1:8" ht="14.25" thickBot="1">
      <c r="A50" s="305" t="s">
        <v>54</v>
      </c>
      <c r="B50" s="176">
        <v>12833000</v>
      </c>
      <c r="C50" s="177">
        <f t="shared" si="4"/>
        <v>183300</v>
      </c>
      <c r="D50" s="292">
        <v>13016300</v>
      </c>
      <c r="E50" s="290">
        <f>E10+E15+E20</f>
        <v>6361805.26</v>
      </c>
      <c r="F50" s="196">
        <f aca="true" t="shared" si="5" ref="F50:F56">+E50/B50</f>
        <v>0.49573796150549365</v>
      </c>
      <c r="G50" s="196">
        <f aca="true" t="shared" si="6" ref="G50:G59">+E50/D50</f>
        <v>0.488756809538809</v>
      </c>
      <c r="H50" s="290">
        <v>6654494.74</v>
      </c>
    </row>
    <row r="51" spans="1:8" ht="14.25" thickBot="1">
      <c r="A51" s="305" t="s">
        <v>55</v>
      </c>
      <c r="B51" s="176">
        <v>5910000</v>
      </c>
      <c r="C51" s="177">
        <f t="shared" si="4"/>
        <v>0</v>
      </c>
      <c r="D51" s="292">
        <v>5910000</v>
      </c>
      <c r="E51" s="290">
        <f>E11+E16+E21</f>
        <v>2869303.5000000005</v>
      </c>
      <c r="F51" s="196">
        <f t="shared" si="5"/>
        <v>0.4854997461928935</v>
      </c>
      <c r="G51" s="196">
        <f t="shared" si="6"/>
        <v>0.4854997461928935</v>
      </c>
      <c r="H51" s="290">
        <f>H11+H16+H21</f>
        <v>3040696.4999999995</v>
      </c>
    </row>
    <row r="52" spans="1:8" ht="14.25" thickBot="1">
      <c r="A52" s="305" t="s">
        <v>28</v>
      </c>
      <c r="B52" s="176">
        <v>1504000</v>
      </c>
      <c r="C52" s="212">
        <f t="shared" si="4"/>
        <v>0</v>
      </c>
      <c r="D52" s="292">
        <v>1504000</v>
      </c>
      <c r="E52" s="290">
        <f>E12+E17+E22</f>
        <v>751874.61</v>
      </c>
      <c r="F52" s="196">
        <f t="shared" si="5"/>
        <v>0.4999166289893617</v>
      </c>
      <c r="G52" s="196">
        <f t="shared" si="6"/>
        <v>0.4999166289893617</v>
      </c>
      <c r="H52" s="290">
        <f>H12+H17+H22</f>
        <v>752125.39</v>
      </c>
    </row>
    <row r="53" spans="1:8" ht="13.5">
      <c r="A53" s="158" t="s">
        <v>2</v>
      </c>
      <c r="B53" s="185">
        <f>SUM(B49:B52)</f>
        <v>77236733</v>
      </c>
      <c r="C53" s="213">
        <f t="shared" si="4"/>
        <v>183300</v>
      </c>
      <c r="D53" s="214">
        <f>SUM(D49:D52)</f>
        <v>77420033</v>
      </c>
      <c r="E53" s="187">
        <f>SUM(E49:E52)</f>
        <v>37961861.519999996</v>
      </c>
      <c r="F53" s="186">
        <f t="shared" si="5"/>
        <v>0.4915000938737271</v>
      </c>
      <c r="G53" s="186">
        <f t="shared" si="6"/>
        <v>0.4903364161573012</v>
      </c>
      <c r="H53" s="187">
        <f>SUM(H49:H52)</f>
        <v>39458171.480000004</v>
      </c>
    </row>
    <row r="54" spans="1:8" ht="14.25" thickBot="1">
      <c r="A54" s="159"/>
      <c r="B54" s="188"/>
      <c r="C54" s="200"/>
      <c r="D54" s="215"/>
      <c r="E54" s="190"/>
      <c r="F54" s="191"/>
      <c r="G54" s="191"/>
      <c r="H54" s="190"/>
    </row>
    <row r="55" spans="1:8" ht="14.25" thickBot="1">
      <c r="A55" s="304" t="s">
        <v>56</v>
      </c>
      <c r="B55" s="291">
        <v>3693750</v>
      </c>
      <c r="C55" s="212">
        <f t="shared" si="4"/>
        <v>0</v>
      </c>
      <c r="D55" s="291">
        <v>3693750</v>
      </c>
      <c r="E55" s="290">
        <v>1008882.1</v>
      </c>
      <c r="F55" s="196">
        <f t="shared" si="5"/>
        <v>0.27313220981387476</v>
      </c>
      <c r="G55" s="196">
        <f t="shared" si="6"/>
        <v>0.27313220981387476</v>
      </c>
      <c r="H55" s="290">
        <f>H27+H29+H31</f>
        <v>2684867.9</v>
      </c>
    </row>
    <row r="56" spans="1:8" ht="13.5">
      <c r="A56" s="158" t="s">
        <v>59</v>
      </c>
      <c r="B56" s="216">
        <v>3693750</v>
      </c>
      <c r="C56" s="217">
        <f t="shared" si="4"/>
        <v>0</v>
      </c>
      <c r="D56" s="198">
        <f>SUM(D55)</f>
        <v>3693750</v>
      </c>
      <c r="E56" s="214">
        <f>SUM(E55)</f>
        <v>1008882.1</v>
      </c>
      <c r="F56" s="218">
        <f t="shared" si="5"/>
        <v>0.27313220981387476</v>
      </c>
      <c r="G56" s="218">
        <f t="shared" si="6"/>
        <v>0.27313220981387476</v>
      </c>
      <c r="H56" s="187">
        <f>SUM(H55)</f>
        <v>2684867.9</v>
      </c>
    </row>
    <row r="57" spans="1:8" ht="14.25" thickBot="1">
      <c r="A57" s="161"/>
      <c r="B57" s="188"/>
      <c r="C57" s="200"/>
      <c r="D57" s="201"/>
      <c r="E57" s="202"/>
      <c r="F57" s="219"/>
      <c r="G57" s="220"/>
      <c r="H57" s="190"/>
    </row>
    <row r="58" spans="1:8" ht="13.5">
      <c r="A58" s="162" t="s">
        <v>0</v>
      </c>
      <c r="B58" s="206"/>
      <c r="C58" s="221"/>
      <c r="D58" s="206"/>
      <c r="E58" s="221"/>
      <c r="F58" s="222"/>
      <c r="G58" s="223"/>
      <c r="H58" s="206"/>
    </row>
    <row r="59" spans="1:8" ht="14.25" thickBot="1">
      <c r="A59" s="163"/>
      <c r="B59" s="207">
        <f>B53+B56</f>
        <v>80930483</v>
      </c>
      <c r="C59" s="207">
        <f>C53+C56</f>
        <v>183300</v>
      </c>
      <c r="D59" s="207">
        <f>D53+D56</f>
        <v>81113783</v>
      </c>
      <c r="E59" s="224">
        <f>E53+E56</f>
        <v>38970743.62</v>
      </c>
      <c r="F59" s="336">
        <f>+E59/B59</f>
        <v>0.4815335603520369</v>
      </c>
      <c r="G59" s="337">
        <f t="shared" si="6"/>
        <v>0.48044539631445865</v>
      </c>
      <c r="H59" s="207">
        <f>H53+H56</f>
        <v>42143039.38</v>
      </c>
    </row>
    <row r="60" spans="1:8" ht="12.75">
      <c r="A60" s="356"/>
      <c r="B60" s="356"/>
      <c r="C60" s="356"/>
      <c r="D60" s="356"/>
      <c r="E60" s="356"/>
      <c r="F60" s="356"/>
      <c r="G60" s="356"/>
      <c r="H60" s="356"/>
    </row>
  </sheetData>
  <sheetProtection/>
  <mergeCells count="4">
    <mergeCell ref="A1:H1"/>
    <mergeCell ref="A2:H2"/>
    <mergeCell ref="A41:H41"/>
    <mergeCell ref="A42:H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selection activeCell="A55" sqref="A55:H55"/>
    </sheetView>
  </sheetViews>
  <sheetFormatPr defaultColWidth="11.421875" defaultRowHeight="12.75"/>
  <cols>
    <col min="1" max="1" width="42.28125" style="0" customWidth="1"/>
    <col min="2" max="3" width="14.57421875" style="0" customWidth="1"/>
    <col min="4" max="4" width="15.7109375" style="0" customWidth="1"/>
    <col min="5" max="5" width="14.421875" style="0" customWidth="1"/>
    <col min="7" max="7" width="13.140625" style="0" customWidth="1"/>
    <col min="8" max="8" width="16.140625" style="0" customWidth="1"/>
  </cols>
  <sheetData>
    <row r="1" spans="1:8" ht="15.75">
      <c r="A1" s="381" t="s">
        <v>20</v>
      </c>
      <c r="B1" s="381"/>
      <c r="C1" s="381"/>
      <c r="D1" s="381"/>
      <c r="E1" s="381"/>
      <c r="F1" s="381"/>
      <c r="G1" s="381"/>
      <c r="H1" s="381"/>
    </row>
    <row r="2" spans="1:8" ht="15.75">
      <c r="A2" s="381" t="s">
        <v>63</v>
      </c>
      <c r="B2" s="381"/>
      <c r="C2" s="381"/>
      <c r="D2" s="381"/>
      <c r="E2" s="381"/>
      <c r="F2" s="381"/>
      <c r="G2" s="381"/>
      <c r="H2" s="381"/>
    </row>
    <row r="3" spans="6:7" ht="12.75">
      <c r="F3" s="128"/>
      <c r="G3" s="114"/>
    </row>
    <row r="4" spans="2:7" ht="15.75">
      <c r="B4" s="41" t="s">
        <v>13</v>
      </c>
      <c r="C4" s="43"/>
      <c r="F4" s="128"/>
      <c r="G4" s="114"/>
    </row>
    <row r="5" spans="6:7" ht="13.5" thickBot="1">
      <c r="F5" s="128"/>
      <c r="G5" s="114"/>
    </row>
    <row r="6" spans="1:8" ht="13.5">
      <c r="A6" s="164" t="s">
        <v>4</v>
      </c>
      <c r="B6" s="164" t="s">
        <v>10</v>
      </c>
      <c r="C6" s="165" t="s">
        <v>44</v>
      </c>
      <c r="D6" s="166" t="s">
        <v>10</v>
      </c>
      <c r="E6" s="165" t="s">
        <v>10</v>
      </c>
      <c r="F6" s="167" t="s">
        <v>1</v>
      </c>
      <c r="G6" s="168" t="s">
        <v>1</v>
      </c>
      <c r="H6" s="169" t="s">
        <v>12</v>
      </c>
    </row>
    <row r="7" spans="1:8" ht="13.5">
      <c r="A7" s="211"/>
      <c r="B7" s="170" t="s">
        <v>9</v>
      </c>
      <c r="C7" s="171"/>
      <c r="D7" s="172" t="s">
        <v>11</v>
      </c>
      <c r="E7" s="171" t="s">
        <v>1</v>
      </c>
      <c r="F7" s="173" t="s">
        <v>15</v>
      </c>
      <c r="G7" s="174" t="s">
        <v>16</v>
      </c>
      <c r="H7" s="175"/>
    </row>
    <row r="8" spans="1:8" ht="14.25" thickBot="1">
      <c r="A8" s="211"/>
      <c r="B8" s="170" t="s">
        <v>6</v>
      </c>
      <c r="C8" s="171"/>
      <c r="D8" s="172" t="s">
        <v>7</v>
      </c>
      <c r="E8" s="171"/>
      <c r="F8" s="173"/>
      <c r="G8" s="174"/>
      <c r="H8" s="175"/>
    </row>
    <row r="9" spans="1:8" ht="14.25" thickBot="1">
      <c r="A9" s="304" t="s">
        <v>24</v>
      </c>
      <c r="B9" s="176">
        <v>3671714</v>
      </c>
      <c r="C9" s="290">
        <f aca="true" t="shared" si="0" ref="C9:C23">D9-B9</f>
        <v>1174786</v>
      </c>
      <c r="D9" s="291">
        <v>4846500</v>
      </c>
      <c r="E9" s="290">
        <v>2581464.3</v>
      </c>
      <c r="F9" s="196">
        <f>+E9/B9</f>
        <v>0.7030679132416087</v>
      </c>
      <c r="G9" s="196">
        <f>+E9/D9</f>
        <v>0.5326450634478489</v>
      </c>
      <c r="H9" s="290">
        <f>D9-E9</f>
        <v>2265035.7</v>
      </c>
    </row>
    <row r="10" spans="1:8" ht="14.25" thickBot="1">
      <c r="A10" s="305" t="s">
        <v>54</v>
      </c>
      <c r="B10" s="176">
        <v>0</v>
      </c>
      <c r="C10" s="290">
        <f t="shared" si="0"/>
        <v>0</v>
      </c>
      <c r="D10" s="292">
        <v>0</v>
      </c>
      <c r="E10" s="290">
        <v>0</v>
      </c>
      <c r="F10" s="196">
        <v>0</v>
      </c>
      <c r="G10" s="293"/>
      <c r="H10" s="290">
        <f aca="true" t="shared" si="1" ref="H10:H22">D10-E10</f>
        <v>0</v>
      </c>
    </row>
    <row r="11" spans="1:8" ht="14.25" thickBot="1">
      <c r="A11" s="305" t="s">
        <v>55</v>
      </c>
      <c r="B11" s="176">
        <v>4492858</v>
      </c>
      <c r="C11" s="177">
        <f t="shared" si="0"/>
        <v>28068</v>
      </c>
      <c r="D11" s="292">
        <v>4520926</v>
      </c>
      <c r="E11" s="290">
        <v>2316839.47</v>
      </c>
      <c r="F11" s="196">
        <f aca="true" t="shared" si="2" ref="F11:F24">+E11/B11</f>
        <v>0.5156716437510378</v>
      </c>
      <c r="G11" s="196">
        <f>+E11/D11</f>
        <v>0.5124701156356022</v>
      </c>
      <c r="H11" s="290">
        <f t="shared" si="1"/>
        <v>2204086.53</v>
      </c>
    </row>
    <row r="12" spans="1:8" ht="14.25" thickBot="1">
      <c r="A12" s="305" t="s">
        <v>28</v>
      </c>
      <c r="B12" s="176">
        <v>229500</v>
      </c>
      <c r="C12" s="177">
        <f t="shared" si="0"/>
        <v>117892</v>
      </c>
      <c r="D12" s="292">
        <v>347392</v>
      </c>
      <c r="E12" s="290">
        <v>310394.29</v>
      </c>
      <c r="F12" s="196">
        <v>0</v>
      </c>
      <c r="G12" s="293"/>
      <c r="H12" s="290">
        <f t="shared" si="1"/>
        <v>36997.71000000002</v>
      </c>
    </row>
    <row r="13" spans="1:8" ht="14.25" thickBot="1">
      <c r="A13" s="284" t="s">
        <v>53</v>
      </c>
      <c r="B13" s="285">
        <f>SUM(B9:B12)</f>
        <v>8394072</v>
      </c>
      <c r="C13" s="286">
        <f t="shared" si="0"/>
        <v>1320746</v>
      </c>
      <c r="D13" s="287">
        <f>SUM(D9:D12)</f>
        <v>9714818</v>
      </c>
      <c r="E13" s="288">
        <f>SUM(E9:E12)</f>
        <v>5208698.06</v>
      </c>
      <c r="F13" s="182">
        <f t="shared" si="2"/>
        <v>0.6205210129243589</v>
      </c>
      <c r="G13" s="182">
        <f>+E13/D13</f>
        <v>0.5361601277553527</v>
      </c>
      <c r="H13" s="288">
        <f>SUM(H9:H12)</f>
        <v>4506119.94</v>
      </c>
    </row>
    <row r="14" spans="1:8" ht="14.25" thickBot="1">
      <c r="A14" s="306" t="s">
        <v>24</v>
      </c>
      <c r="B14" s="294">
        <v>1314122</v>
      </c>
      <c r="C14" s="177">
        <f t="shared" si="0"/>
        <v>-1195786</v>
      </c>
      <c r="D14" s="295">
        <v>118336</v>
      </c>
      <c r="E14" s="296">
        <v>51210</v>
      </c>
      <c r="F14" s="196">
        <f t="shared" si="2"/>
        <v>0.03896898461482267</v>
      </c>
      <c r="G14" s="196">
        <f>+E14/D14</f>
        <v>0.43275081124932396</v>
      </c>
      <c r="H14" s="290">
        <f t="shared" si="1"/>
        <v>67126</v>
      </c>
    </row>
    <row r="15" spans="1:8" ht="14.25" thickBot="1">
      <c r="A15" s="305" t="s">
        <v>54</v>
      </c>
      <c r="B15" s="294">
        <v>0</v>
      </c>
      <c r="C15" s="177">
        <f t="shared" si="0"/>
        <v>0</v>
      </c>
      <c r="D15" s="295">
        <v>0</v>
      </c>
      <c r="E15" s="296">
        <v>0</v>
      </c>
      <c r="F15" s="297"/>
      <c r="G15" s="293"/>
      <c r="H15" s="290">
        <f t="shared" si="1"/>
        <v>0</v>
      </c>
    </row>
    <row r="16" spans="1:8" ht="14.25" thickBot="1">
      <c r="A16" s="305" t="s">
        <v>55</v>
      </c>
      <c r="B16" s="294">
        <v>2476333</v>
      </c>
      <c r="C16" s="177">
        <f t="shared" si="0"/>
        <v>1255255</v>
      </c>
      <c r="D16" s="295">
        <v>3731588</v>
      </c>
      <c r="E16" s="296">
        <v>1343031.26</v>
      </c>
      <c r="F16" s="196">
        <f t="shared" si="2"/>
        <v>0.5423467926163403</v>
      </c>
      <c r="G16" s="196">
        <f>+E16/D16</f>
        <v>0.3599087734230038</v>
      </c>
      <c r="H16" s="290">
        <f t="shared" si="1"/>
        <v>2388556.74</v>
      </c>
    </row>
    <row r="17" spans="1:8" ht="14.25" thickBot="1">
      <c r="A17" s="305" t="s">
        <v>28</v>
      </c>
      <c r="B17" s="294">
        <v>0</v>
      </c>
      <c r="C17" s="177">
        <f t="shared" si="0"/>
        <v>69591</v>
      </c>
      <c r="D17" s="295">
        <v>69591</v>
      </c>
      <c r="E17" s="296">
        <v>46724.63</v>
      </c>
      <c r="F17" s="297"/>
      <c r="G17" s="293"/>
      <c r="H17" s="290">
        <f t="shared" si="1"/>
        <v>22866.370000000003</v>
      </c>
    </row>
    <row r="18" spans="1:8" ht="14.25" thickBot="1">
      <c r="A18" s="284" t="s">
        <v>57</v>
      </c>
      <c r="B18" s="285">
        <f>SUM(B14:B17)</f>
        <v>3790455</v>
      </c>
      <c r="C18" s="286">
        <f t="shared" si="0"/>
        <v>129060</v>
      </c>
      <c r="D18" s="287">
        <f>SUM(D14:D17)</f>
        <v>3919515</v>
      </c>
      <c r="E18" s="288">
        <f>SUM(E14:E17)</f>
        <v>1440965.89</v>
      </c>
      <c r="F18" s="182">
        <f t="shared" si="2"/>
        <v>0.380156442960014</v>
      </c>
      <c r="G18" s="182">
        <f aca="true" t="shared" si="3" ref="G18:G24">+E18/D18</f>
        <v>0.36763882521179275</v>
      </c>
      <c r="H18" s="288">
        <f>SUM(H14:H17)</f>
        <v>2478549.1100000003</v>
      </c>
    </row>
    <row r="19" spans="1:8" ht="14.25" thickBot="1">
      <c r="A19" s="306" t="s">
        <v>24</v>
      </c>
      <c r="B19" s="294">
        <v>8014164</v>
      </c>
      <c r="C19" s="177">
        <f t="shared" si="0"/>
        <v>21000</v>
      </c>
      <c r="D19" s="295">
        <v>8035164</v>
      </c>
      <c r="E19" s="296">
        <v>3981784.15</v>
      </c>
      <c r="F19" s="196">
        <f t="shared" si="2"/>
        <v>0.49684335758539505</v>
      </c>
      <c r="G19" s="196">
        <f t="shared" si="3"/>
        <v>0.4955448513558653</v>
      </c>
      <c r="H19" s="290">
        <f t="shared" si="1"/>
        <v>4053379.85</v>
      </c>
    </row>
    <row r="20" spans="1:8" ht="14.25" thickBot="1">
      <c r="A20" s="305" t="s">
        <v>54</v>
      </c>
      <c r="B20" s="294">
        <v>0</v>
      </c>
      <c r="C20" s="177">
        <f t="shared" si="0"/>
        <v>0</v>
      </c>
      <c r="D20" s="295">
        <v>0</v>
      </c>
      <c r="E20" s="296">
        <v>0</v>
      </c>
      <c r="F20" s="196">
        <v>0</v>
      </c>
      <c r="G20" s="196" t="e">
        <f t="shared" si="3"/>
        <v>#DIV/0!</v>
      </c>
      <c r="H20" s="290">
        <f t="shared" si="1"/>
        <v>0</v>
      </c>
    </row>
    <row r="21" spans="1:8" ht="14.25" thickBot="1">
      <c r="A21" s="305" t="s">
        <v>55</v>
      </c>
      <c r="B21" s="294">
        <v>10130809</v>
      </c>
      <c r="C21" s="177">
        <f t="shared" si="0"/>
        <v>616677</v>
      </c>
      <c r="D21" s="295">
        <v>10747486</v>
      </c>
      <c r="E21" s="296">
        <v>6297304.21</v>
      </c>
      <c r="F21" s="196">
        <f t="shared" si="2"/>
        <v>0.6215993421650728</v>
      </c>
      <c r="G21" s="196">
        <f t="shared" si="3"/>
        <v>0.5859327669745278</v>
      </c>
      <c r="H21" s="290">
        <f t="shared" si="1"/>
        <v>4450181.79</v>
      </c>
    </row>
    <row r="22" spans="1:8" ht="14.25" thickBot="1">
      <c r="A22" s="305" t="s">
        <v>28</v>
      </c>
      <c r="B22" s="294">
        <v>570500</v>
      </c>
      <c r="C22" s="177">
        <f t="shared" si="0"/>
        <v>165195</v>
      </c>
      <c r="D22" s="295">
        <v>735695</v>
      </c>
      <c r="E22" s="296">
        <v>521996.26</v>
      </c>
      <c r="F22" s="196">
        <f t="shared" si="2"/>
        <v>0.9149802979842244</v>
      </c>
      <c r="G22" s="196">
        <f t="shared" si="3"/>
        <v>0.7095280788913885</v>
      </c>
      <c r="H22" s="290">
        <f t="shared" si="1"/>
        <v>213698.74</v>
      </c>
    </row>
    <row r="23" spans="1:8" ht="14.25" thickBot="1">
      <c r="A23" s="338" t="s">
        <v>58</v>
      </c>
      <c r="B23" s="298">
        <f>SUM(B19:B22)</f>
        <v>18715473</v>
      </c>
      <c r="C23" s="286">
        <f t="shared" si="0"/>
        <v>802872</v>
      </c>
      <c r="D23" s="288">
        <f>SUM(D19:D22)</f>
        <v>19518345</v>
      </c>
      <c r="E23" s="206">
        <f>SUM(E19:E22)</f>
        <v>10801084.62</v>
      </c>
      <c r="F23" s="182">
        <f t="shared" si="2"/>
        <v>0.5771205793195822</v>
      </c>
      <c r="G23" s="182">
        <f t="shared" si="3"/>
        <v>0.5533811714056699</v>
      </c>
      <c r="H23" s="206">
        <f>SUM(H19:H22)</f>
        <v>8717260.38</v>
      </c>
    </row>
    <row r="24" spans="1:8" ht="13.5">
      <c r="A24" s="158" t="s">
        <v>2</v>
      </c>
      <c r="B24" s="185">
        <f>B13+B18+B23</f>
        <v>30900000</v>
      </c>
      <c r="C24" s="185">
        <f>C13+C18+C23</f>
        <v>2252678</v>
      </c>
      <c r="D24" s="185">
        <f>D13+D18+D23</f>
        <v>33152678</v>
      </c>
      <c r="E24" s="185">
        <f>E13+E18+E23</f>
        <v>17450748.57</v>
      </c>
      <c r="F24" s="186">
        <f t="shared" si="2"/>
        <v>0.5647491446601942</v>
      </c>
      <c r="G24" s="186">
        <f t="shared" si="3"/>
        <v>0.5263752318892609</v>
      </c>
      <c r="H24" s="187">
        <f>H13+H18+H23</f>
        <v>15701929.430000002</v>
      </c>
    </row>
    <row r="25" spans="1:8" ht="14.25" thickBot="1">
      <c r="A25" s="159"/>
      <c r="B25" s="188"/>
      <c r="C25" s="188"/>
      <c r="D25" s="189"/>
      <c r="E25" s="190"/>
      <c r="F25" s="191"/>
      <c r="G25" s="191"/>
      <c r="H25" s="190"/>
    </row>
    <row r="26" spans="1:8" ht="14.25" thickBot="1">
      <c r="A26" s="304" t="s">
        <v>56</v>
      </c>
      <c r="B26" s="291">
        <v>0</v>
      </c>
      <c r="C26" s="177">
        <f>D26-B26</f>
        <v>198424</v>
      </c>
      <c r="D26" s="291">
        <v>198424</v>
      </c>
      <c r="E26" s="290">
        <v>150691</v>
      </c>
      <c r="F26" s="293">
        <v>0</v>
      </c>
      <c r="G26" s="293">
        <v>0</v>
      </c>
      <c r="H26" s="290">
        <f>D26-E26</f>
        <v>47733</v>
      </c>
    </row>
    <row r="27" spans="1:8" ht="14.25" thickBot="1">
      <c r="A27" s="156" t="s">
        <v>53</v>
      </c>
      <c r="B27" s="192">
        <f>SUM(B26)</f>
        <v>0</v>
      </c>
      <c r="C27" s="192">
        <f>SUM(C26)</f>
        <v>198424</v>
      </c>
      <c r="D27" s="178">
        <f>SUM(D26)</f>
        <v>198424</v>
      </c>
      <c r="E27" s="178">
        <f>SUM(E26)</f>
        <v>150691</v>
      </c>
      <c r="F27" s="193">
        <f>SUM(F26)</f>
        <v>0</v>
      </c>
      <c r="G27" s="194">
        <v>0</v>
      </c>
      <c r="H27" s="181">
        <f>SUM(H26)</f>
        <v>47733</v>
      </c>
    </row>
    <row r="28" spans="1:8" ht="14.25" thickBot="1">
      <c r="A28" s="304" t="s">
        <v>56</v>
      </c>
      <c r="B28" s="301">
        <v>1900000</v>
      </c>
      <c r="C28" s="177">
        <f>D28-B28</f>
        <v>-415576</v>
      </c>
      <c r="D28" s="302">
        <v>1484424</v>
      </c>
      <c r="E28" s="303">
        <v>45518.27</v>
      </c>
      <c r="F28" s="195">
        <v>0</v>
      </c>
      <c r="G28" s="195">
        <f>SUM(G26:G27)</f>
        <v>0</v>
      </c>
      <c r="H28" s="290">
        <f>D28-E28</f>
        <v>1438905.73</v>
      </c>
    </row>
    <row r="29" spans="1:8" ht="14.25" thickBot="1">
      <c r="A29" s="156" t="s">
        <v>57</v>
      </c>
      <c r="B29" s="192">
        <f aca="true" t="shared" si="4" ref="B29:H29">SUM(B28)</f>
        <v>1900000</v>
      </c>
      <c r="C29" s="192">
        <f t="shared" si="4"/>
        <v>-415576</v>
      </c>
      <c r="D29" s="178">
        <f t="shared" si="4"/>
        <v>1484424</v>
      </c>
      <c r="E29" s="178">
        <f t="shared" si="4"/>
        <v>45518.27</v>
      </c>
      <c r="F29" s="193">
        <f t="shared" si="4"/>
        <v>0</v>
      </c>
      <c r="G29" s="193">
        <f t="shared" si="4"/>
        <v>0</v>
      </c>
      <c r="H29" s="181">
        <f t="shared" si="4"/>
        <v>1438905.73</v>
      </c>
    </row>
    <row r="30" spans="1:8" ht="14.25" thickBot="1">
      <c r="A30" s="304" t="s">
        <v>56</v>
      </c>
      <c r="B30" s="301">
        <v>0</v>
      </c>
      <c r="C30" s="177">
        <f>D30-B30</f>
        <v>217152</v>
      </c>
      <c r="D30" s="302">
        <v>217152</v>
      </c>
      <c r="E30" s="303">
        <v>102461.3</v>
      </c>
      <c r="F30" s="196">
        <v>0</v>
      </c>
      <c r="G30" s="196">
        <f>+E30/D30</f>
        <v>0.47184138299440026</v>
      </c>
      <c r="H30" s="290">
        <f>D30-E30</f>
        <v>114690.7</v>
      </c>
    </row>
    <row r="31" spans="1:8" ht="14.25" thickBot="1">
      <c r="A31" s="160" t="s">
        <v>58</v>
      </c>
      <c r="B31" s="178">
        <f>SUM(B30)</f>
        <v>0</v>
      </c>
      <c r="C31" s="184">
        <f>SUM(C30)</f>
        <v>217152</v>
      </c>
      <c r="D31" s="178">
        <f>SUM(D30)</f>
        <v>217152</v>
      </c>
      <c r="E31" s="178">
        <f>SUM(E30)</f>
        <v>102461.3</v>
      </c>
      <c r="F31" s="183">
        <v>0</v>
      </c>
      <c r="G31" s="183">
        <f>+E31/D31</f>
        <v>0.47184138299440026</v>
      </c>
      <c r="H31" s="181">
        <f>SUM(H30)</f>
        <v>114690.7</v>
      </c>
    </row>
    <row r="32" spans="1:8" ht="13.5">
      <c r="A32" s="158" t="s">
        <v>59</v>
      </c>
      <c r="B32" s="185">
        <f>B27+B29+B31</f>
        <v>1900000</v>
      </c>
      <c r="C32" s="197">
        <f>D32-B32</f>
        <v>0</v>
      </c>
      <c r="D32" s="198">
        <f>D27+D29+D31</f>
        <v>1900000</v>
      </c>
      <c r="E32" s="198">
        <f>E27+E29+E31</f>
        <v>298670.57</v>
      </c>
      <c r="F32" s="186">
        <f>+E32/B32</f>
        <v>0.15719503684210526</v>
      </c>
      <c r="G32" s="186">
        <f>+E32/D32</f>
        <v>0.15719503684210526</v>
      </c>
      <c r="H32" s="198">
        <f>H27+H29+H31</f>
        <v>1601329.43</v>
      </c>
    </row>
    <row r="33" spans="1:8" ht="14.25" thickBot="1">
      <c r="A33" s="161"/>
      <c r="B33" s="199"/>
      <c r="C33" s="200"/>
      <c r="D33" s="201"/>
      <c r="E33" s="202"/>
      <c r="F33" s="203"/>
      <c r="G33" s="204">
        <f>SUM(G30:G31)</f>
        <v>0.9436827659888005</v>
      </c>
      <c r="H33" s="205"/>
    </row>
    <row r="34" spans="1:8" ht="13.5">
      <c r="A34" s="162" t="s">
        <v>0</v>
      </c>
      <c r="B34" s="206">
        <f>B24+B32</f>
        <v>32800000</v>
      </c>
      <c r="C34" s="206">
        <f>C24+C32</f>
        <v>2252678</v>
      </c>
      <c r="D34" s="206">
        <f>D24+D32</f>
        <v>35052678</v>
      </c>
      <c r="E34" s="206">
        <f>E24+E32</f>
        <v>17749419.14</v>
      </c>
      <c r="F34" s="182">
        <f>+E34/B34</f>
        <v>0.5411408274390244</v>
      </c>
      <c r="G34" s="289">
        <f>+E34/D34</f>
        <v>0.5063641397099531</v>
      </c>
      <c r="H34" s="206">
        <f>H24+H32</f>
        <v>17303258.860000003</v>
      </c>
    </row>
    <row r="35" spans="1:8" ht="14.25" thickBot="1">
      <c r="A35" s="163"/>
      <c r="B35" s="207"/>
      <c r="C35" s="208"/>
      <c r="D35" s="207"/>
      <c r="E35" s="208"/>
      <c r="F35" s="209"/>
      <c r="G35" s="210"/>
      <c r="H35" s="207">
        <f>H25+H33</f>
        <v>0</v>
      </c>
    </row>
    <row r="36" spans="1:8" ht="13.5">
      <c r="A36" s="227"/>
      <c r="B36" s="227"/>
      <c r="C36" s="227"/>
      <c r="D36" s="227"/>
      <c r="E36" s="227"/>
      <c r="F36" s="227"/>
      <c r="G36" s="227"/>
      <c r="H36" s="227"/>
    </row>
    <row r="37" spans="1:8" ht="13.5">
      <c r="A37" s="227"/>
      <c r="B37" s="227"/>
      <c r="C37" s="227"/>
      <c r="D37" s="227"/>
      <c r="E37" s="227"/>
      <c r="F37" s="227"/>
      <c r="G37" s="227"/>
      <c r="H37" s="227"/>
    </row>
    <row r="38" spans="1:8" ht="13.5">
      <c r="A38" s="227"/>
      <c r="B38" s="227"/>
      <c r="C38" s="227"/>
      <c r="D38" s="227"/>
      <c r="E38" s="227"/>
      <c r="F38" s="227"/>
      <c r="G38" s="227"/>
      <c r="H38" s="227"/>
    </row>
    <row r="39" spans="1:8" ht="13.5">
      <c r="A39" s="227"/>
      <c r="B39" s="227"/>
      <c r="C39" s="227"/>
      <c r="D39" s="227"/>
      <c r="E39" s="227"/>
      <c r="F39" s="227"/>
      <c r="G39" s="227"/>
      <c r="H39" s="227"/>
    </row>
    <row r="40" spans="1:8" ht="13.5">
      <c r="A40" s="227"/>
      <c r="B40" s="227"/>
      <c r="C40" s="227"/>
      <c r="D40" s="227"/>
      <c r="E40" s="227"/>
      <c r="F40" s="227"/>
      <c r="G40" s="227"/>
      <c r="H40" s="227"/>
    </row>
    <row r="41" spans="1:8" ht="13.5">
      <c r="A41" s="227"/>
      <c r="B41" s="227"/>
      <c r="C41" s="227"/>
      <c r="D41" s="227"/>
      <c r="E41" s="227"/>
      <c r="F41" s="227"/>
      <c r="G41" s="227"/>
      <c r="H41" s="227"/>
    </row>
    <row r="42" spans="1:8" ht="15.75">
      <c r="A42" s="381" t="s">
        <v>65</v>
      </c>
      <c r="B42" s="381"/>
      <c r="C42" s="381"/>
      <c r="D42" s="381"/>
      <c r="E42" s="381"/>
      <c r="F42" s="381"/>
      <c r="G42" s="381"/>
      <c r="H42" s="381"/>
    </row>
    <row r="43" spans="1:8" ht="13.5">
      <c r="A43" s="227"/>
      <c r="B43" s="227"/>
      <c r="C43" s="227"/>
      <c r="D43" s="227"/>
      <c r="E43" s="227"/>
      <c r="F43" s="227"/>
      <c r="G43" s="227"/>
      <c r="H43" s="227"/>
    </row>
    <row r="44" spans="2:7" ht="15.75">
      <c r="B44" s="41" t="s">
        <v>13</v>
      </c>
      <c r="C44" s="43"/>
      <c r="F44" s="128"/>
      <c r="G44" s="114"/>
    </row>
    <row r="45" spans="1:8" ht="14.25" thickBot="1">
      <c r="A45" s="228"/>
      <c r="B45" s="172"/>
      <c r="C45" s="172"/>
      <c r="D45" s="172"/>
      <c r="E45" s="172"/>
      <c r="F45" s="229"/>
      <c r="G45" s="230"/>
      <c r="H45" s="172"/>
    </row>
    <row r="46" spans="1:8" ht="13.5">
      <c r="A46" s="164" t="s">
        <v>4</v>
      </c>
      <c r="B46" s="164" t="s">
        <v>10</v>
      </c>
      <c r="C46" s="165" t="s">
        <v>44</v>
      </c>
      <c r="D46" s="166" t="s">
        <v>10</v>
      </c>
      <c r="E46" s="165" t="s">
        <v>10</v>
      </c>
      <c r="F46" s="167" t="s">
        <v>1</v>
      </c>
      <c r="G46" s="168" t="s">
        <v>1</v>
      </c>
      <c r="H46" s="169" t="s">
        <v>12</v>
      </c>
    </row>
    <row r="47" spans="1:8" ht="13.5">
      <c r="A47" s="211"/>
      <c r="B47" s="170" t="s">
        <v>9</v>
      </c>
      <c r="C47" s="171"/>
      <c r="D47" s="172" t="s">
        <v>11</v>
      </c>
      <c r="E47" s="171" t="s">
        <v>1</v>
      </c>
      <c r="F47" s="173" t="s">
        <v>15</v>
      </c>
      <c r="G47" s="174" t="s">
        <v>16</v>
      </c>
      <c r="H47" s="175"/>
    </row>
    <row r="48" spans="1:8" ht="14.25" thickBot="1">
      <c r="A48" s="211"/>
      <c r="B48" s="170" t="s">
        <v>6</v>
      </c>
      <c r="C48" s="171"/>
      <c r="D48" s="172" t="s">
        <v>7</v>
      </c>
      <c r="E48" s="171"/>
      <c r="F48" s="173"/>
      <c r="G48" s="174"/>
      <c r="H48" s="175"/>
    </row>
    <row r="49" spans="1:8" ht="14.25" thickBot="1">
      <c r="A49" s="304" t="s">
        <v>24</v>
      </c>
      <c r="B49" s="290">
        <f>B9+B14+B19</f>
        <v>13000000</v>
      </c>
      <c r="C49" s="177">
        <f>D49-B49</f>
        <v>0</v>
      </c>
      <c r="D49" s="290">
        <f aca="true" t="shared" si="5" ref="D49:E52">D9+D14+D19</f>
        <v>13000000</v>
      </c>
      <c r="E49" s="290">
        <f t="shared" si="5"/>
        <v>6614458.449999999</v>
      </c>
      <c r="F49" s="196">
        <f>+E49/B49</f>
        <v>0.508804496153846</v>
      </c>
      <c r="G49" s="196">
        <f>+E49/D49</f>
        <v>0.508804496153846</v>
      </c>
      <c r="H49" s="290">
        <f>H9+H14+H19</f>
        <v>6385541.550000001</v>
      </c>
    </row>
    <row r="50" spans="1:8" ht="14.25" thickBot="1">
      <c r="A50" s="305" t="s">
        <v>54</v>
      </c>
      <c r="B50" s="290">
        <f>B10+B15+B20</f>
        <v>0</v>
      </c>
      <c r="C50" s="177">
        <f>D50-B50</f>
        <v>0</v>
      </c>
      <c r="D50" s="290">
        <f t="shared" si="5"/>
        <v>0</v>
      </c>
      <c r="E50" s="290">
        <f t="shared" si="5"/>
        <v>0</v>
      </c>
      <c r="F50" s="196">
        <v>0</v>
      </c>
      <c r="G50" s="196">
        <v>0</v>
      </c>
      <c r="H50" s="290">
        <f>H10+H15+H20</f>
        <v>0</v>
      </c>
    </row>
    <row r="51" spans="1:8" ht="14.25" thickBot="1">
      <c r="A51" s="305" t="s">
        <v>55</v>
      </c>
      <c r="B51" s="290">
        <f>B11+B16+B21</f>
        <v>17100000</v>
      </c>
      <c r="C51" s="177">
        <f>D51-B51</f>
        <v>1900000</v>
      </c>
      <c r="D51" s="290">
        <f t="shared" si="5"/>
        <v>19000000</v>
      </c>
      <c r="E51" s="290">
        <f t="shared" si="5"/>
        <v>9957174.940000001</v>
      </c>
      <c r="F51" s="196">
        <f aca="true" t="shared" si="6" ref="F51:F56">+E51/B51</f>
        <v>0.5822909321637427</v>
      </c>
      <c r="G51" s="196">
        <f aca="true" t="shared" si="7" ref="G51:G59">+E51/D51</f>
        <v>0.5240618389473685</v>
      </c>
      <c r="H51" s="290">
        <f>H11+H16+H21</f>
        <v>9042825.059999999</v>
      </c>
    </row>
    <row r="52" spans="1:8" ht="14.25" thickBot="1">
      <c r="A52" s="305" t="s">
        <v>28</v>
      </c>
      <c r="B52" s="290">
        <f>B12+B17+B22</f>
        <v>800000</v>
      </c>
      <c r="C52" s="212">
        <f>D52-B52</f>
        <v>352678</v>
      </c>
      <c r="D52" s="290">
        <f t="shared" si="5"/>
        <v>1152678</v>
      </c>
      <c r="E52" s="290">
        <f t="shared" si="5"/>
        <v>879115.1799999999</v>
      </c>
      <c r="F52" s="196">
        <f t="shared" si="6"/>
        <v>1.098893975</v>
      </c>
      <c r="G52" s="196">
        <f t="shared" si="7"/>
        <v>0.762671951750619</v>
      </c>
      <c r="H52" s="290">
        <f>H12+H17+H22</f>
        <v>273562.82</v>
      </c>
    </row>
    <row r="53" spans="1:8" ht="13.5">
      <c r="A53" s="158" t="s">
        <v>2</v>
      </c>
      <c r="B53" s="185">
        <f>SUM(B49:B52)</f>
        <v>30900000</v>
      </c>
      <c r="C53" s="217">
        <f>D53-B53</f>
        <v>2252678</v>
      </c>
      <c r="D53" s="214">
        <f>SUM(D49:D52)</f>
        <v>33152678</v>
      </c>
      <c r="E53" s="187">
        <f>SUM(E49:E52)</f>
        <v>17450748.57</v>
      </c>
      <c r="F53" s="186">
        <f t="shared" si="6"/>
        <v>0.5647491446601942</v>
      </c>
      <c r="G53" s="186">
        <f t="shared" si="7"/>
        <v>0.5263752318892609</v>
      </c>
      <c r="H53" s="187">
        <f>SUM(H49:H52)</f>
        <v>15701929.43</v>
      </c>
    </row>
    <row r="54" spans="1:8" ht="14.25" thickBot="1">
      <c r="A54" s="159"/>
      <c r="B54" s="188"/>
      <c r="C54" s="200"/>
      <c r="D54" s="215"/>
      <c r="E54" s="190"/>
      <c r="F54" s="191"/>
      <c r="G54" s="191"/>
      <c r="H54" s="190"/>
    </row>
    <row r="55" spans="1:8" ht="14.25" thickBot="1">
      <c r="A55" s="304" t="s">
        <v>56</v>
      </c>
      <c r="B55" s="290">
        <f>B27+B29+B31</f>
        <v>1900000</v>
      </c>
      <c r="C55" s="212">
        <f>D55-B55</f>
        <v>0</v>
      </c>
      <c r="D55" s="290">
        <f>D27+D29+D31</f>
        <v>1900000</v>
      </c>
      <c r="E55" s="290">
        <f>E27+E29+E31</f>
        <v>298670.57</v>
      </c>
      <c r="F55" s="196">
        <f t="shared" si="6"/>
        <v>0.15719503684210526</v>
      </c>
      <c r="G55" s="196">
        <f t="shared" si="7"/>
        <v>0.15719503684210526</v>
      </c>
      <c r="H55" s="290">
        <f>H27+H29+H31</f>
        <v>1601329.43</v>
      </c>
    </row>
    <row r="56" spans="1:8" ht="13.5">
      <c r="A56" s="158" t="s">
        <v>59</v>
      </c>
      <c r="B56" s="216">
        <f>SUM(B55)</f>
        <v>1900000</v>
      </c>
      <c r="C56" s="217">
        <f>D56-B56</f>
        <v>0</v>
      </c>
      <c r="D56" s="198">
        <f>SUM(D55)</f>
        <v>1900000</v>
      </c>
      <c r="E56" s="214">
        <f>SUM(E55)</f>
        <v>298670.57</v>
      </c>
      <c r="F56" s="218">
        <f t="shared" si="6"/>
        <v>0.15719503684210526</v>
      </c>
      <c r="G56" s="218">
        <f t="shared" si="7"/>
        <v>0.15719503684210526</v>
      </c>
      <c r="H56" s="187">
        <f>SUM(H55)</f>
        <v>1601329.43</v>
      </c>
    </row>
    <row r="57" spans="1:8" ht="14.25" thickBot="1">
      <c r="A57" s="161"/>
      <c r="B57" s="188"/>
      <c r="C57" s="200"/>
      <c r="D57" s="201"/>
      <c r="E57" s="202"/>
      <c r="F57" s="219"/>
      <c r="G57" s="220"/>
      <c r="H57" s="190"/>
    </row>
    <row r="58" spans="1:8" ht="13.5">
      <c r="A58" s="162" t="s">
        <v>0</v>
      </c>
      <c r="B58" s="206"/>
      <c r="C58" s="221"/>
      <c r="D58" s="206"/>
      <c r="E58" s="221"/>
      <c r="F58" s="222"/>
      <c r="G58" s="223"/>
      <c r="H58" s="206"/>
    </row>
    <row r="59" spans="1:8" ht="14.25" thickBot="1">
      <c r="A59" s="163"/>
      <c r="B59" s="207">
        <f>B53+B56</f>
        <v>32800000</v>
      </c>
      <c r="C59" s="207">
        <f>C53+C56</f>
        <v>2252678</v>
      </c>
      <c r="D59" s="207">
        <f>D53+D56</f>
        <v>35052678</v>
      </c>
      <c r="E59" s="224">
        <f>E53+E56</f>
        <v>17749419.14</v>
      </c>
      <c r="F59" s="225">
        <f>+E59/B59</f>
        <v>0.5411408274390244</v>
      </c>
      <c r="G59" s="226">
        <f t="shared" si="7"/>
        <v>0.5063641397099531</v>
      </c>
      <c r="H59" s="207">
        <f>H53+H56</f>
        <v>17303258.86</v>
      </c>
    </row>
    <row r="60" spans="1:8" ht="13.5">
      <c r="A60" s="227"/>
      <c r="B60" s="227"/>
      <c r="C60" s="227"/>
      <c r="D60" s="227"/>
      <c r="E60" s="227"/>
      <c r="F60" s="227"/>
      <c r="G60" s="227"/>
      <c r="H60" s="227"/>
    </row>
    <row r="61" spans="1:8" ht="13.5">
      <c r="A61" s="227"/>
      <c r="B61" s="227"/>
      <c r="C61" s="227"/>
      <c r="D61" s="227"/>
      <c r="E61" s="227"/>
      <c r="F61" s="227"/>
      <c r="G61" s="227"/>
      <c r="H61" s="227"/>
    </row>
    <row r="62" spans="1:8" ht="13.5">
      <c r="A62" s="227"/>
      <c r="B62" s="227"/>
      <c r="C62" s="227"/>
      <c r="D62" s="227"/>
      <c r="E62" s="227"/>
      <c r="F62" s="227"/>
      <c r="G62" s="227"/>
      <c r="H62" s="227"/>
    </row>
    <row r="63" spans="1:8" ht="13.5">
      <c r="A63" s="227"/>
      <c r="B63" s="227"/>
      <c r="C63" s="227"/>
      <c r="D63" s="227"/>
      <c r="E63" s="227"/>
      <c r="F63" s="227"/>
      <c r="G63" s="227"/>
      <c r="H63" s="227"/>
    </row>
    <row r="64" spans="1:8" ht="13.5">
      <c r="A64" s="227"/>
      <c r="B64" s="227"/>
      <c r="C64" s="227"/>
      <c r="D64" s="227"/>
      <c r="E64" s="227"/>
      <c r="F64" s="227"/>
      <c r="G64" s="227"/>
      <c r="H64" s="227"/>
    </row>
    <row r="65" spans="1:8" ht="13.5">
      <c r="A65" s="227"/>
      <c r="B65" s="227"/>
      <c r="C65" s="227"/>
      <c r="D65" s="227"/>
      <c r="E65" s="227"/>
      <c r="F65" s="227"/>
      <c r="G65" s="227"/>
      <c r="H65" s="227"/>
    </row>
    <row r="66" spans="1:8" ht="13.5">
      <c r="A66" s="227"/>
      <c r="B66" s="227"/>
      <c r="C66" s="227"/>
      <c r="D66" s="227"/>
      <c r="E66" s="227"/>
      <c r="F66" s="227"/>
      <c r="G66" s="227"/>
      <c r="H66" s="227"/>
    </row>
    <row r="67" spans="1:8" ht="13.5">
      <c r="A67" s="227"/>
      <c r="B67" s="227"/>
      <c r="C67" s="227"/>
      <c r="D67" s="227"/>
      <c r="E67" s="227"/>
      <c r="F67" s="227"/>
      <c r="G67" s="227"/>
      <c r="H67" s="227"/>
    </row>
  </sheetData>
  <sheetProtection/>
  <mergeCells count="3">
    <mergeCell ref="A1:H1"/>
    <mergeCell ref="A2:H2"/>
    <mergeCell ref="A42:H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9">
      <selection activeCell="J34" sqref="J34"/>
    </sheetView>
  </sheetViews>
  <sheetFormatPr defaultColWidth="11.421875" defaultRowHeight="12.75"/>
  <cols>
    <col min="1" max="1" width="44.8515625" style="0" customWidth="1"/>
    <col min="2" max="2" width="14.7109375" style="0" customWidth="1"/>
    <col min="3" max="3" width="13.7109375" style="0" customWidth="1"/>
    <col min="4" max="4" width="15.00390625" style="0" customWidth="1"/>
    <col min="5" max="5" width="14.28125" style="0" customWidth="1"/>
    <col min="8" max="8" width="13.7109375" style="0" customWidth="1"/>
    <col min="12" max="12" width="13.8515625" style="0" bestFit="1" customWidth="1"/>
  </cols>
  <sheetData>
    <row r="1" spans="1:8" ht="15.75">
      <c r="A1" s="381" t="s">
        <v>20</v>
      </c>
      <c r="B1" s="381"/>
      <c r="C1" s="381"/>
      <c r="D1" s="381"/>
      <c r="E1" s="381"/>
      <c r="F1" s="381"/>
      <c r="G1" s="381"/>
      <c r="H1" s="381"/>
    </row>
    <row r="2" spans="1:8" ht="15.75">
      <c r="A2" s="381" t="s">
        <v>63</v>
      </c>
      <c r="B2" s="381"/>
      <c r="C2" s="381"/>
      <c r="D2" s="381"/>
      <c r="E2" s="381"/>
      <c r="F2" s="381"/>
      <c r="G2" s="381"/>
      <c r="H2" s="381"/>
    </row>
    <row r="3" spans="6:7" ht="12.75">
      <c r="F3" s="128"/>
      <c r="G3" s="114"/>
    </row>
    <row r="4" spans="2:7" ht="15.75">
      <c r="B4" s="41" t="s">
        <v>14</v>
      </c>
      <c r="C4" s="43"/>
      <c r="F4" s="128"/>
      <c r="G4" s="114"/>
    </row>
    <row r="5" spans="6:7" ht="13.5" thickBot="1">
      <c r="F5" s="128"/>
      <c r="G5" s="114"/>
    </row>
    <row r="6" spans="1:8" ht="13.5">
      <c r="A6" s="164" t="s">
        <v>4</v>
      </c>
      <c r="B6" s="164" t="s">
        <v>10</v>
      </c>
      <c r="C6" s="165" t="s">
        <v>44</v>
      </c>
      <c r="D6" s="166" t="s">
        <v>10</v>
      </c>
      <c r="E6" s="165" t="s">
        <v>10</v>
      </c>
      <c r="F6" s="167" t="s">
        <v>1</v>
      </c>
      <c r="G6" s="168" t="s">
        <v>1</v>
      </c>
      <c r="H6" s="169" t="s">
        <v>12</v>
      </c>
    </row>
    <row r="7" spans="1:8" ht="13.5">
      <c r="A7" s="211"/>
      <c r="B7" s="170" t="s">
        <v>9</v>
      </c>
      <c r="C7" s="171"/>
      <c r="D7" s="172" t="s">
        <v>11</v>
      </c>
      <c r="E7" s="171" t="s">
        <v>1</v>
      </c>
      <c r="F7" s="173" t="s">
        <v>15</v>
      </c>
      <c r="G7" s="174" t="s">
        <v>16</v>
      </c>
      <c r="H7" s="175"/>
    </row>
    <row r="8" spans="1:8" ht="14.25" thickBot="1">
      <c r="A8" s="211"/>
      <c r="B8" s="170" t="s">
        <v>6</v>
      </c>
      <c r="C8" s="171"/>
      <c r="D8" s="172" t="s">
        <v>7</v>
      </c>
      <c r="E8" s="171"/>
      <c r="F8" s="173"/>
      <c r="G8" s="174"/>
      <c r="H8" s="175"/>
    </row>
    <row r="9" spans="1:8" ht="14.25" thickBot="1">
      <c r="A9" s="304" t="s">
        <v>24</v>
      </c>
      <c r="B9" s="176">
        <v>0</v>
      </c>
      <c r="C9" s="290">
        <f aca="true" t="shared" si="0" ref="C9:C23">D9-B9</f>
        <v>0</v>
      </c>
      <c r="D9" s="291">
        <v>0</v>
      </c>
      <c r="E9" s="290">
        <v>0</v>
      </c>
      <c r="F9" s="196">
        <v>0</v>
      </c>
      <c r="G9" s="196">
        <v>0</v>
      </c>
      <c r="H9" s="290">
        <f>D9-E9</f>
        <v>0</v>
      </c>
    </row>
    <row r="10" spans="1:8" ht="14.25" thickBot="1">
      <c r="A10" s="305" t="s">
        <v>54</v>
      </c>
      <c r="B10" s="176">
        <v>0</v>
      </c>
      <c r="C10" s="290">
        <f t="shared" si="0"/>
        <v>0</v>
      </c>
      <c r="D10" s="292">
        <v>0</v>
      </c>
      <c r="E10" s="290">
        <v>0</v>
      </c>
      <c r="F10" s="196">
        <v>0</v>
      </c>
      <c r="G10" s="293">
        <v>0</v>
      </c>
      <c r="H10" s="290">
        <f aca="true" t="shared" si="1" ref="H10:H22">D10-E10</f>
        <v>0</v>
      </c>
    </row>
    <row r="11" spans="1:8" ht="14.25" thickBot="1">
      <c r="A11" s="305" t="s">
        <v>55</v>
      </c>
      <c r="B11" s="176">
        <v>0</v>
      </c>
      <c r="C11" s="177">
        <f t="shared" si="0"/>
        <v>374557</v>
      </c>
      <c r="D11" s="292">
        <v>374557</v>
      </c>
      <c r="E11" s="290">
        <v>16223.24</v>
      </c>
      <c r="F11" s="196">
        <v>0</v>
      </c>
      <c r="G11" s="196">
        <f>+E11/D11</f>
        <v>0.04331314059008375</v>
      </c>
      <c r="H11" s="290">
        <f t="shared" si="1"/>
        <v>358333.76</v>
      </c>
    </row>
    <row r="12" spans="1:8" ht="14.25" thickBot="1">
      <c r="A12" s="305" t="s">
        <v>28</v>
      </c>
      <c r="B12" s="176">
        <v>0</v>
      </c>
      <c r="C12" s="177">
        <f t="shared" si="0"/>
        <v>40000</v>
      </c>
      <c r="D12" s="292">
        <v>40000</v>
      </c>
      <c r="E12" s="290">
        <v>0</v>
      </c>
      <c r="F12" s="196">
        <v>0</v>
      </c>
      <c r="G12" s="293"/>
      <c r="H12" s="290">
        <f t="shared" si="1"/>
        <v>40000</v>
      </c>
    </row>
    <row r="13" spans="1:8" ht="14.25" thickBot="1">
      <c r="A13" s="156" t="s">
        <v>53</v>
      </c>
      <c r="B13" s="178">
        <f>SUM(B9:B12)</f>
        <v>0</v>
      </c>
      <c r="C13" s="179">
        <f t="shared" si="0"/>
        <v>414557</v>
      </c>
      <c r="D13" s="180">
        <f>SUM(D9:D12)</f>
        <v>414557</v>
      </c>
      <c r="E13" s="181">
        <f>SUM(E9:E12)</f>
        <v>16223.24</v>
      </c>
      <c r="F13" s="182">
        <v>0</v>
      </c>
      <c r="G13" s="183">
        <f>+E13/D13</f>
        <v>0.03913391885796163</v>
      </c>
      <c r="H13" s="181">
        <f>SUM(H9:H12)</f>
        <v>398333.76</v>
      </c>
    </row>
    <row r="14" spans="1:8" ht="14.25" thickBot="1">
      <c r="A14" s="306" t="s">
        <v>24</v>
      </c>
      <c r="B14" s="294">
        <v>0</v>
      </c>
      <c r="C14" s="177">
        <f t="shared" si="0"/>
        <v>0</v>
      </c>
      <c r="D14" s="295">
        <v>0</v>
      </c>
      <c r="E14" s="296">
        <v>0</v>
      </c>
      <c r="F14" s="196">
        <v>0</v>
      </c>
      <c r="G14" s="196">
        <v>0</v>
      </c>
      <c r="H14" s="290">
        <f t="shared" si="1"/>
        <v>0</v>
      </c>
    </row>
    <row r="15" spans="1:8" ht="14.25" thickBot="1">
      <c r="A15" s="305" t="s">
        <v>54</v>
      </c>
      <c r="B15" s="294">
        <v>0</v>
      </c>
      <c r="C15" s="177">
        <f t="shared" si="0"/>
        <v>0</v>
      </c>
      <c r="D15" s="295">
        <v>0</v>
      </c>
      <c r="E15" s="296">
        <v>0</v>
      </c>
      <c r="F15" s="297">
        <v>0</v>
      </c>
      <c r="G15" s="293">
        <v>0</v>
      </c>
      <c r="H15" s="290">
        <f t="shared" si="1"/>
        <v>0</v>
      </c>
    </row>
    <row r="16" spans="1:8" ht="14.25" thickBot="1">
      <c r="A16" s="305" t="s">
        <v>55</v>
      </c>
      <c r="B16" s="294">
        <v>0</v>
      </c>
      <c r="C16" s="177">
        <f t="shared" si="0"/>
        <v>0</v>
      </c>
      <c r="D16" s="295">
        <v>0</v>
      </c>
      <c r="E16" s="296">
        <v>0</v>
      </c>
      <c r="F16" s="196">
        <v>0</v>
      </c>
      <c r="G16" s="196">
        <v>0</v>
      </c>
      <c r="H16" s="290">
        <f t="shared" si="1"/>
        <v>0</v>
      </c>
    </row>
    <row r="17" spans="1:8" ht="14.25" thickBot="1">
      <c r="A17" s="305" t="s">
        <v>28</v>
      </c>
      <c r="B17" s="294">
        <v>0</v>
      </c>
      <c r="C17" s="177">
        <f t="shared" si="0"/>
        <v>0</v>
      </c>
      <c r="D17" s="295">
        <v>0</v>
      </c>
      <c r="E17" s="296">
        <v>0</v>
      </c>
      <c r="F17" s="297">
        <v>0</v>
      </c>
      <c r="G17" s="293">
        <v>0</v>
      </c>
      <c r="H17" s="290">
        <f t="shared" si="1"/>
        <v>0</v>
      </c>
    </row>
    <row r="18" spans="1:8" ht="14.25" thickBot="1">
      <c r="A18" s="156" t="s">
        <v>57</v>
      </c>
      <c r="B18" s="178">
        <f>SUM(B14:B17)</f>
        <v>0</v>
      </c>
      <c r="C18" s="179">
        <f t="shared" si="0"/>
        <v>0</v>
      </c>
      <c r="D18" s="180">
        <f>SUM(D14:D17)</f>
        <v>0</v>
      </c>
      <c r="E18" s="181">
        <f>SUM(E14:E17)</f>
        <v>0</v>
      </c>
      <c r="F18" s="183">
        <v>0</v>
      </c>
      <c r="G18" s="183">
        <v>0</v>
      </c>
      <c r="H18" s="181">
        <f>SUM(H14:H17)</f>
        <v>0</v>
      </c>
    </row>
    <row r="19" spans="1:8" ht="14.25" thickBot="1">
      <c r="A19" s="306" t="s">
        <v>24</v>
      </c>
      <c r="B19" s="294">
        <v>0</v>
      </c>
      <c r="C19" s="177">
        <f t="shared" si="0"/>
        <v>0</v>
      </c>
      <c r="D19" s="295"/>
      <c r="E19" s="296"/>
      <c r="F19" s="196">
        <v>0</v>
      </c>
      <c r="G19" s="196">
        <v>0</v>
      </c>
      <c r="H19" s="290">
        <f t="shared" si="1"/>
        <v>0</v>
      </c>
    </row>
    <row r="20" spans="1:8" ht="14.25" thickBot="1">
      <c r="A20" s="305" t="s">
        <v>54</v>
      </c>
      <c r="B20" s="294">
        <v>0</v>
      </c>
      <c r="C20" s="177">
        <f t="shared" si="0"/>
        <v>0</v>
      </c>
      <c r="D20" s="295">
        <v>0</v>
      </c>
      <c r="E20" s="296">
        <v>0</v>
      </c>
      <c r="F20" s="196">
        <v>0</v>
      </c>
      <c r="G20" s="196">
        <v>0</v>
      </c>
      <c r="H20" s="290">
        <f t="shared" si="1"/>
        <v>0</v>
      </c>
    </row>
    <row r="21" spans="1:8" ht="14.25" thickBot="1">
      <c r="A21" s="305" t="s">
        <v>55</v>
      </c>
      <c r="B21" s="294">
        <v>0</v>
      </c>
      <c r="C21" s="177">
        <f t="shared" si="0"/>
        <v>10323289</v>
      </c>
      <c r="D21" s="295">
        <v>10323289</v>
      </c>
      <c r="E21" s="296">
        <v>22977.06</v>
      </c>
      <c r="F21" s="196">
        <v>0</v>
      </c>
      <c r="G21" s="196">
        <f>+E21/D21</f>
        <v>0.0022257499523649876</v>
      </c>
      <c r="H21" s="290">
        <f t="shared" si="1"/>
        <v>10300311.94</v>
      </c>
    </row>
    <row r="22" spans="1:8" ht="14.25" thickBot="1">
      <c r="A22" s="305" t="s">
        <v>28</v>
      </c>
      <c r="B22" s="294">
        <v>0</v>
      </c>
      <c r="C22" s="177">
        <f t="shared" si="0"/>
        <v>2515000</v>
      </c>
      <c r="D22" s="295">
        <v>2515000</v>
      </c>
      <c r="E22" s="296">
        <v>0</v>
      </c>
      <c r="F22" s="196">
        <v>0</v>
      </c>
      <c r="G22" s="196">
        <f>+E22/D22</f>
        <v>0</v>
      </c>
      <c r="H22" s="290">
        <f t="shared" si="1"/>
        <v>2515000</v>
      </c>
    </row>
    <row r="23" spans="1:8" ht="14.25" thickBot="1">
      <c r="A23" s="338" t="s">
        <v>58</v>
      </c>
      <c r="B23" s="298">
        <f>SUM(B19:B22)</f>
        <v>0</v>
      </c>
      <c r="C23" s="286">
        <f t="shared" si="0"/>
        <v>12838289</v>
      </c>
      <c r="D23" s="288">
        <f>SUM(D19:D22)</f>
        <v>12838289</v>
      </c>
      <c r="E23" s="206">
        <f>SUM(E19:E22)</f>
        <v>22977.06</v>
      </c>
      <c r="F23" s="182">
        <v>0</v>
      </c>
      <c r="G23" s="182">
        <f>+E23/D23</f>
        <v>0.0017897291453713186</v>
      </c>
      <c r="H23" s="206">
        <f>SUM(H19:H22)</f>
        <v>12815311.94</v>
      </c>
    </row>
    <row r="24" spans="1:8" ht="13.5">
      <c r="A24" s="158" t="s">
        <v>2</v>
      </c>
      <c r="B24" s="185">
        <f>B13+B18+B23</f>
        <v>0</v>
      </c>
      <c r="C24" s="185">
        <f>C13+C18+C23</f>
        <v>13252846</v>
      </c>
      <c r="D24" s="185">
        <f>D13+D18+D23</f>
        <v>13252846</v>
      </c>
      <c r="E24" s="185">
        <f>E13+E18+E23</f>
        <v>39200.3</v>
      </c>
      <c r="F24" s="186">
        <v>0</v>
      </c>
      <c r="G24" s="186">
        <f>+E24/D24</f>
        <v>0.002957877877702646</v>
      </c>
      <c r="H24" s="187">
        <f>H13+H18+H23</f>
        <v>13213645.7</v>
      </c>
    </row>
    <row r="25" spans="1:8" ht="14.25" thickBot="1">
      <c r="A25" s="159"/>
      <c r="B25" s="188"/>
      <c r="C25" s="188"/>
      <c r="D25" s="189"/>
      <c r="E25" s="190"/>
      <c r="F25" s="191"/>
      <c r="G25" s="191"/>
      <c r="H25" s="190"/>
    </row>
    <row r="26" spans="1:8" ht="14.25" thickBot="1">
      <c r="A26" s="304" t="s">
        <v>56</v>
      </c>
      <c r="B26" s="291">
        <v>0</v>
      </c>
      <c r="C26" s="177">
        <f>D26-B26</f>
        <v>14041</v>
      </c>
      <c r="D26" s="291">
        <v>14041</v>
      </c>
      <c r="E26" s="290">
        <v>0</v>
      </c>
      <c r="F26" s="293">
        <v>0</v>
      </c>
      <c r="G26" s="293">
        <v>0</v>
      </c>
      <c r="H26" s="290">
        <f>D26-E26</f>
        <v>14041</v>
      </c>
    </row>
    <row r="27" spans="1:8" ht="14.25" thickBot="1">
      <c r="A27" s="156" t="s">
        <v>53</v>
      </c>
      <c r="B27" s="192">
        <f>SUM(B26)</f>
        <v>0</v>
      </c>
      <c r="C27" s="192">
        <f>SUM(C26)</f>
        <v>14041</v>
      </c>
      <c r="D27" s="178">
        <f>SUM(D26)</f>
        <v>14041</v>
      </c>
      <c r="E27" s="178">
        <f>SUM(E26)</f>
        <v>0</v>
      </c>
      <c r="F27" s="193">
        <f>SUM(F26)</f>
        <v>0</v>
      </c>
      <c r="G27" s="194">
        <v>0</v>
      </c>
      <c r="H27" s="181">
        <f>SUM(H26)</f>
        <v>14041</v>
      </c>
    </row>
    <row r="28" spans="1:8" ht="14.25" thickBot="1">
      <c r="A28" s="304" t="s">
        <v>56</v>
      </c>
      <c r="B28" s="301">
        <v>0</v>
      </c>
      <c r="C28" s="177">
        <f>D28-B28</f>
        <v>0</v>
      </c>
      <c r="D28" s="302">
        <v>0</v>
      </c>
      <c r="E28" s="303">
        <v>0</v>
      </c>
      <c r="F28" s="195">
        <v>0</v>
      </c>
      <c r="G28" s="195">
        <f>SUM(G26:G27)</f>
        <v>0</v>
      </c>
      <c r="H28" s="290">
        <f>D28-E28</f>
        <v>0</v>
      </c>
    </row>
    <row r="29" spans="1:8" ht="14.25" thickBot="1">
      <c r="A29" s="156" t="s">
        <v>57</v>
      </c>
      <c r="B29" s="192">
        <f aca="true" t="shared" si="2" ref="B29:H29">SUM(B28)</f>
        <v>0</v>
      </c>
      <c r="C29" s="192">
        <f t="shared" si="2"/>
        <v>0</v>
      </c>
      <c r="D29" s="178">
        <f t="shared" si="2"/>
        <v>0</v>
      </c>
      <c r="E29" s="178">
        <f t="shared" si="2"/>
        <v>0</v>
      </c>
      <c r="F29" s="193">
        <f t="shared" si="2"/>
        <v>0</v>
      </c>
      <c r="G29" s="193">
        <f t="shared" si="2"/>
        <v>0</v>
      </c>
      <c r="H29" s="181">
        <f t="shared" si="2"/>
        <v>0</v>
      </c>
    </row>
    <row r="30" spans="1:8" ht="14.25" thickBot="1">
      <c r="A30" s="304" t="s">
        <v>56</v>
      </c>
      <c r="B30" s="301">
        <v>0</v>
      </c>
      <c r="C30" s="177">
        <f>D30-B30</f>
        <v>21865582</v>
      </c>
      <c r="D30" s="302">
        <v>21865582</v>
      </c>
      <c r="E30" s="303">
        <v>1333010.31</v>
      </c>
      <c r="F30" s="196">
        <v>0</v>
      </c>
      <c r="G30" s="196">
        <f>+E30/D30</f>
        <v>0.06096386137812385</v>
      </c>
      <c r="H30" s="290">
        <f>D30-E30</f>
        <v>20532571.69</v>
      </c>
    </row>
    <row r="31" spans="1:8" ht="14.25" thickBot="1">
      <c r="A31" s="160" t="s">
        <v>58</v>
      </c>
      <c r="B31" s="178">
        <f>SUM(B30)</f>
        <v>0</v>
      </c>
      <c r="C31" s="184">
        <f>SUM(C30)</f>
        <v>21865582</v>
      </c>
      <c r="D31" s="178">
        <f>SUM(D30)</f>
        <v>21865582</v>
      </c>
      <c r="E31" s="178">
        <f>SUM(E30)</f>
        <v>1333010.31</v>
      </c>
      <c r="F31" s="183">
        <v>0</v>
      </c>
      <c r="G31" s="183">
        <f>+E31/D31</f>
        <v>0.06096386137812385</v>
      </c>
      <c r="H31" s="181">
        <f>SUM(H30)</f>
        <v>20532571.69</v>
      </c>
    </row>
    <row r="32" spans="1:8" ht="13.5">
      <c r="A32" s="158" t="s">
        <v>59</v>
      </c>
      <c r="B32" s="185">
        <f>B27+B29+B31</f>
        <v>0</v>
      </c>
      <c r="C32" s="197">
        <f>D32-B32</f>
        <v>21879623</v>
      </c>
      <c r="D32" s="198">
        <f>D27+D29+D31</f>
        <v>21879623</v>
      </c>
      <c r="E32" s="198">
        <f>E27+E29+E31</f>
        <v>1333010.31</v>
      </c>
      <c r="F32" s="186">
        <v>0</v>
      </c>
      <c r="G32" s="186">
        <f>+E32/D32</f>
        <v>0.06092473851126229</v>
      </c>
      <c r="H32" s="198">
        <f>H27+H29+H31</f>
        <v>20546612.69</v>
      </c>
    </row>
    <row r="33" spans="1:8" ht="14.25" thickBot="1">
      <c r="A33" s="161"/>
      <c r="B33" s="199"/>
      <c r="C33" s="200"/>
      <c r="D33" s="201"/>
      <c r="E33" s="202"/>
      <c r="F33" s="203"/>
      <c r="G33" s="204">
        <f>SUM(G30:G31)</f>
        <v>0.1219277227562477</v>
      </c>
      <c r="H33" s="205"/>
    </row>
    <row r="34" spans="1:8" ht="13.5">
      <c r="A34" s="162" t="s">
        <v>0</v>
      </c>
      <c r="B34" s="206">
        <f>B24+B32</f>
        <v>0</v>
      </c>
      <c r="C34" s="206">
        <f>C24+C32</f>
        <v>35132469</v>
      </c>
      <c r="D34" s="206">
        <f>D24+D32</f>
        <v>35132469</v>
      </c>
      <c r="E34" s="206">
        <f>E24+E32</f>
        <v>1372210.61</v>
      </c>
      <c r="F34" s="182">
        <v>0</v>
      </c>
      <c r="G34" s="289">
        <f>+E34/D34</f>
        <v>0.039058188879352605</v>
      </c>
      <c r="H34" s="206">
        <f>H24+H32</f>
        <v>33760258.39</v>
      </c>
    </row>
    <row r="35" spans="1:8" ht="14.25" thickBot="1">
      <c r="A35" s="163"/>
      <c r="B35" s="207"/>
      <c r="C35" s="208"/>
      <c r="D35" s="207"/>
      <c r="E35" s="208"/>
      <c r="F35" s="209"/>
      <c r="G35" s="210"/>
      <c r="H35" s="207">
        <f>H25+H33</f>
        <v>0</v>
      </c>
    </row>
    <row r="36" spans="1:8" ht="13.5">
      <c r="A36" s="227"/>
      <c r="B36" s="227"/>
      <c r="C36" s="227"/>
      <c r="D36" s="227"/>
      <c r="E36" s="227"/>
      <c r="F36" s="227"/>
      <c r="G36" s="227"/>
      <c r="H36" s="227"/>
    </row>
    <row r="37" spans="1:8" ht="13.5">
      <c r="A37" s="227"/>
      <c r="B37" s="227"/>
      <c r="C37" s="227"/>
      <c r="D37" s="227"/>
      <c r="E37" s="227"/>
      <c r="F37" s="227"/>
      <c r="G37" s="227"/>
      <c r="H37" s="227"/>
    </row>
    <row r="38" spans="1:8" ht="13.5">
      <c r="A38" s="227"/>
      <c r="B38" s="227"/>
      <c r="C38" s="227"/>
      <c r="D38" s="227"/>
      <c r="E38" s="227"/>
      <c r="F38" s="227"/>
      <c r="G38" s="227"/>
      <c r="H38" s="227"/>
    </row>
    <row r="39" spans="1:8" ht="13.5">
      <c r="A39" s="227"/>
      <c r="B39" s="227"/>
      <c r="C39" s="227"/>
      <c r="D39" s="227"/>
      <c r="E39" s="227"/>
      <c r="F39" s="227"/>
      <c r="G39" s="227"/>
      <c r="H39" s="227"/>
    </row>
    <row r="40" spans="1:8" ht="13.5">
      <c r="A40" s="227"/>
      <c r="B40" s="227"/>
      <c r="C40" s="227"/>
      <c r="D40" s="227"/>
      <c r="E40" s="227"/>
      <c r="F40" s="227"/>
      <c r="G40" s="227"/>
      <c r="H40" s="227"/>
    </row>
    <row r="41" spans="1:8" ht="13.5">
      <c r="A41" s="227"/>
      <c r="B41" s="227"/>
      <c r="C41" s="227"/>
      <c r="D41" s="227"/>
      <c r="E41" s="227"/>
      <c r="F41" s="227"/>
      <c r="G41" s="227"/>
      <c r="H41" s="227"/>
    </row>
    <row r="42" spans="1:12" ht="15.75">
      <c r="A42" s="381" t="s">
        <v>66</v>
      </c>
      <c r="B42" s="381"/>
      <c r="C42" s="381"/>
      <c r="D42" s="381"/>
      <c r="E42" s="381"/>
      <c r="F42" s="381"/>
      <c r="G42" s="381"/>
      <c r="H42" s="381"/>
      <c r="L42" s="103"/>
    </row>
    <row r="43" spans="1:12" ht="13.5">
      <c r="A43" s="227"/>
      <c r="B43" s="227"/>
      <c r="C43" s="227"/>
      <c r="D43" s="227"/>
      <c r="E43" s="227"/>
      <c r="F43" s="227"/>
      <c r="G43" s="227"/>
      <c r="H43" s="227"/>
      <c r="L43" s="103"/>
    </row>
    <row r="44" spans="2:12" ht="15.75">
      <c r="B44" s="41" t="s">
        <v>14</v>
      </c>
      <c r="C44" s="43"/>
      <c r="F44" s="128"/>
      <c r="G44" s="114"/>
      <c r="L44" s="103"/>
    </row>
    <row r="45" spans="1:12" ht="14.25" thickBot="1">
      <c r="A45" s="228"/>
      <c r="B45" s="172"/>
      <c r="C45" s="172"/>
      <c r="D45" s="172"/>
      <c r="E45" s="172"/>
      <c r="F45" s="229"/>
      <c r="G45" s="230"/>
      <c r="H45" s="172"/>
      <c r="L45" s="103"/>
    </row>
    <row r="46" spans="1:8" ht="13.5">
      <c r="A46" s="164" t="s">
        <v>4</v>
      </c>
      <c r="B46" s="164" t="s">
        <v>10</v>
      </c>
      <c r="C46" s="165" t="s">
        <v>44</v>
      </c>
      <c r="D46" s="166" t="s">
        <v>10</v>
      </c>
      <c r="E46" s="165" t="s">
        <v>10</v>
      </c>
      <c r="F46" s="167" t="s">
        <v>1</v>
      </c>
      <c r="G46" s="168" t="s">
        <v>1</v>
      </c>
      <c r="H46" s="169" t="s">
        <v>12</v>
      </c>
    </row>
    <row r="47" spans="1:8" ht="13.5">
      <c r="A47" s="211"/>
      <c r="B47" s="170" t="s">
        <v>9</v>
      </c>
      <c r="C47" s="171"/>
      <c r="D47" s="172" t="s">
        <v>11</v>
      </c>
      <c r="E47" s="171" t="s">
        <v>1</v>
      </c>
      <c r="F47" s="173" t="s">
        <v>15</v>
      </c>
      <c r="G47" s="174" t="s">
        <v>16</v>
      </c>
      <c r="H47" s="175"/>
    </row>
    <row r="48" spans="1:8" ht="14.25" thickBot="1">
      <c r="A48" s="211"/>
      <c r="B48" s="170" t="s">
        <v>6</v>
      </c>
      <c r="C48" s="171"/>
      <c r="D48" s="172" t="s">
        <v>7</v>
      </c>
      <c r="E48" s="171"/>
      <c r="F48" s="173"/>
      <c r="G48" s="174"/>
      <c r="H48" s="175"/>
    </row>
    <row r="49" spans="1:8" ht="14.25" thickBot="1">
      <c r="A49" s="304" t="s">
        <v>24</v>
      </c>
      <c r="B49" s="290">
        <f>B9+B14+B19</f>
        <v>0</v>
      </c>
      <c r="C49" s="177">
        <f>D49-B49</f>
        <v>0</v>
      </c>
      <c r="D49" s="290">
        <f aca="true" t="shared" si="3" ref="D49:E52">D9+D14+D19</f>
        <v>0</v>
      </c>
      <c r="E49" s="290">
        <f t="shared" si="3"/>
        <v>0</v>
      </c>
      <c r="F49" s="196" t="e">
        <f>+E49/B49</f>
        <v>#DIV/0!</v>
      </c>
      <c r="G49" s="196" t="e">
        <f>+E49/D49</f>
        <v>#DIV/0!</v>
      </c>
      <c r="H49" s="290">
        <f>H9+H14+H19</f>
        <v>0</v>
      </c>
    </row>
    <row r="50" spans="1:8" ht="14.25" thickBot="1">
      <c r="A50" s="305" t="s">
        <v>54</v>
      </c>
      <c r="B50" s="290">
        <f>B10+B15+B20</f>
        <v>0</v>
      </c>
      <c r="C50" s="177">
        <f>D50-B50</f>
        <v>0</v>
      </c>
      <c r="D50" s="290">
        <f t="shared" si="3"/>
        <v>0</v>
      </c>
      <c r="E50" s="290">
        <f t="shared" si="3"/>
        <v>0</v>
      </c>
      <c r="F50" s="196">
        <v>0</v>
      </c>
      <c r="G50" s="196">
        <v>0</v>
      </c>
      <c r="H50" s="290">
        <f>H10+H15+H20</f>
        <v>0</v>
      </c>
    </row>
    <row r="51" spans="1:8" ht="14.25" thickBot="1">
      <c r="A51" s="305" t="s">
        <v>55</v>
      </c>
      <c r="B51" s="290">
        <f>B11+B16+B21</f>
        <v>0</v>
      </c>
      <c r="C51" s="177">
        <f>D51-B51</f>
        <v>10697846</v>
      </c>
      <c r="D51" s="290">
        <f t="shared" si="3"/>
        <v>10697846</v>
      </c>
      <c r="E51" s="290">
        <f t="shared" si="3"/>
        <v>39200.3</v>
      </c>
      <c r="F51" s="196" t="e">
        <f aca="true" t="shared" si="4" ref="F51:F56">+E51/B51</f>
        <v>#DIV/0!</v>
      </c>
      <c r="G51" s="196">
        <f aca="true" t="shared" si="5" ref="G51:G59">+E51/D51</f>
        <v>0.0036643170971053427</v>
      </c>
      <c r="H51" s="290">
        <f>H11+H16+H21</f>
        <v>10658645.7</v>
      </c>
    </row>
    <row r="52" spans="1:8" ht="14.25" thickBot="1">
      <c r="A52" s="305" t="s">
        <v>28</v>
      </c>
      <c r="B52" s="290">
        <f>B12+B17+B22</f>
        <v>0</v>
      </c>
      <c r="C52" s="212">
        <f>D52-B52</f>
        <v>2555000</v>
      </c>
      <c r="D52" s="290">
        <f t="shared" si="3"/>
        <v>2555000</v>
      </c>
      <c r="E52" s="290">
        <f t="shared" si="3"/>
        <v>0</v>
      </c>
      <c r="F52" s="196" t="e">
        <f t="shared" si="4"/>
        <v>#DIV/0!</v>
      </c>
      <c r="G52" s="196">
        <f t="shared" si="5"/>
        <v>0</v>
      </c>
      <c r="H52" s="290">
        <f>H12+H17+H22</f>
        <v>2555000</v>
      </c>
    </row>
    <row r="53" spans="1:8" ht="13.5">
      <c r="A53" s="158" t="s">
        <v>2</v>
      </c>
      <c r="B53" s="185">
        <f>SUM(B49:B52)</f>
        <v>0</v>
      </c>
      <c r="C53" s="217">
        <f>D53-B53</f>
        <v>13252846</v>
      </c>
      <c r="D53" s="214">
        <f>SUM(D49:D52)</f>
        <v>13252846</v>
      </c>
      <c r="E53" s="187">
        <f>SUM(E49:E52)</f>
        <v>39200.3</v>
      </c>
      <c r="F53" s="186" t="e">
        <f t="shared" si="4"/>
        <v>#DIV/0!</v>
      </c>
      <c r="G53" s="186">
        <f t="shared" si="5"/>
        <v>0.002957877877702646</v>
      </c>
      <c r="H53" s="187">
        <f>SUM(H49:H52)</f>
        <v>13213645.7</v>
      </c>
    </row>
    <row r="54" spans="1:8" ht="14.25" thickBot="1">
      <c r="A54" s="159"/>
      <c r="B54" s="188"/>
      <c r="C54" s="200"/>
      <c r="D54" s="215"/>
      <c r="E54" s="190"/>
      <c r="F54" s="191"/>
      <c r="G54" s="191"/>
      <c r="H54" s="190"/>
    </row>
    <row r="55" spans="1:8" ht="14.25" thickBot="1">
      <c r="A55" s="304" t="s">
        <v>56</v>
      </c>
      <c r="B55" s="290">
        <f>B27+B29+B31</f>
        <v>0</v>
      </c>
      <c r="C55" s="212">
        <f>D55-B55</f>
        <v>21879623</v>
      </c>
      <c r="D55" s="290">
        <f>D27+D29+D31</f>
        <v>21879623</v>
      </c>
      <c r="E55" s="290">
        <f>E27+E29+E31</f>
        <v>1333010.31</v>
      </c>
      <c r="F55" s="196" t="e">
        <f t="shared" si="4"/>
        <v>#DIV/0!</v>
      </c>
      <c r="G55" s="196">
        <f t="shared" si="5"/>
        <v>0.06092473851126229</v>
      </c>
      <c r="H55" s="290">
        <f>H27+H29+H31</f>
        <v>20546612.69</v>
      </c>
    </row>
    <row r="56" spans="1:8" ht="13.5">
      <c r="A56" s="158" t="s">
        <v>59</v>
      </c>
      <c r="B56" s="216">
        <f>SUM(B55)</f>
        <v>0</v>
      </c>
      <c r="C56" s="217">
        <f>D56-B56</f>
        <v>21879623</v>
      </c>
      <c r="D56" s="198">
        <f>SUM(D55)</f>
        <v>21879623</v>
      </c>
      <c r="E56" s="214">
        <f>SUM(E55)</f>
        <v>1333010.31</v>
      </c>
      <c r="F56" s="218" t="e">
        <f t="shared" si="4"/>
        <v>#DIV/0!</v>
      </c>
      <c r="G56" s="218">
        <f t="shared" si="5"/>
        <v>0.06092473851126229</v>
      </c>
      <c r="H56" s="187">
        <f>SUM(H55)</f>
        <v>20546612.69</v>
      </c>
    </row>
    <row r="57" spans="1:8" ht="14.25" thickBot="1">
      <c r="A57" s="161"/>
      <c r="B57" s="188"/>
      <c r="C57" s="200"/>
      <c r="D57" s="201"/>
      <c r="E57" s="202"/>
      <c r="F57" s="219"/>
      <c r="G57" s="220"/>
      <c r="H57" s="190"/>
    </row>
    <row r="58" spans="1:8" ht="13.5">
      <c r="A58" s="162" t="s">
        <v>0</v>
      </c>
      <c r="B58" s="206"/>
      <c r="C58" s="221"/>
      <c r="D58" s="206"/>
      <c r="E58" s="221"/>
      <c r="F58" s="222"/>
      <c r="G58" s="223"/>
      <c r="H58" s="206"/>
    </row>
    <row r="59" spans="1:8" ht="14.25" thickBot="1">
      <c r="A59" s="163"/>
      <c r="B59" s="207">
        <f>B53+B56</f>
        <v>0</v>
      </c>
      <c r="C59" s="207">
        <f>C53+C56</f>
        <v>35132469</v>
      </c>
      <c r="D59" s="207">
        <f>D53+D56</f>
        <v>35132469</v>
      </c>
      <c r="E59" s="224">
        <f>E53+E56</f>
        <v>1372210.61</v>
      </c>
      <c r="F59" s="336">
        <v>0</v>
      </c>
      <c r="G59" s="337">
        <f t="shared" si="5"/>
        <v>0.039058188879352605</v>
      </c>
      <c r="H59" s="207">
        <f>H53+H56</f>
        <v>33760258.39</v>
      </c>
    </row>
    <row r="60" spans="1:8" ht="13.5">
      <c r="A60" s="227"/>
      <c r="B60" s="227"/>
      <c r="C60" s="227"/>
      <c r="D60" s="227"/>
      <c r="E60" s="227"/>
      <c r="F60" s="227"/>
      <c r="G60" s="227"/>
      <c r="H60" s="227"/>
    </row>
    <row r="61" spans="1:8" ht="13.5">
      <c r="A61" s="227"/>
      <c r="B61" s="227"/>
      <c r="C61" s="227"/>
      <c r="D61" s="227"/>
      <c r="E61" s="227"/>
      <c r="F61" s="227"/>
      <c r="G61" s="227"/>
      <c r="H61" s="227"/>
    </row>
    <row r="62" spans="1:8" ht="13.5">
      <c r="A62" s="227"/>
      <c r="B62" s="227"/>
      <c r="C62" s="227"/>
      <c r="D62" s="227"/>
      <c r="E62" s="227"/>
      <c r="F62" s="227"/>
      <c r="G62" s="227"/>
      <c r="H62" s="227"/>
    </row>
    <row r="63" spans="1:8" ht="13.5">
      <c r="A63" s="227"/>
      <c r="B63" s="227"/>
      <c r="C63" s="227"/>
      <c r="D63" s="227"/>
      <c r="E63" s="227"/>
      <c r="F63" s="227"/>
      <c r="G63" s="227"/>
      <c r="H63" s="227"/>
    </row>
    <row r="64" spans="1:8" ht="13.5">
      <c r="A64" s="227"/>
      <c r="B64" s="227"/>
      <c r="C64" s="227"/>
      <c r="D64" s="227"/>
      <c r="E64" s="227"/>
      <c r="F64" s="227"/>
      <c r="G64" s="227"/>
      <c r="H64" s="227"/>
    </row>
    <row r="65" spans="1:8" ht="13.5">
      <c r="A65" s="227"/>
      <c r="B65" s="227"/>
      <c r="C65" s="227"/>
      <c r="D65" s="227"/>
      <c r="E65" s="227"/>
      <c r="F65" s="227"/>
      <c r="G65" s="227"/>
      <c r="H65" s="227"/>
    </row>
    <row r="66" spans="1:8" ht="13.5">
      <c r="A66" s="227"/>
      <c r="B66" s="227"/>
      <c r="C66" s="227"/>
      <c r="D66" s="227"/>
      <c r="E66" s="227"/>
      <c r="F66" s="227"/>
      <c r="G66" s="227"/>
      <c r="H66" s="227"/>
    </row>
    <row r="67" spans="1:8" ht="13.5">
      <c r="A67" s="227"/>
      <c r="B67" s="227"/>
      <c r="C67" s="227"/>
      <c r="D67" s="227"/>
      <c r="E67" s="227"/>
      <c r="F67" s="227"/>
      <c r="G67" s="227"/>
      <c r="H67" s="227"/>
    </row>
    <row r="68" spans="1:8" ht="13.5">
      <c r="A68" s="227"/>
      <c r="B68" s="227"/>
      <c r="C68" s="227"/>
      <c r="D68" s="227"/>
      <c r="E68" s="227"/>
      <c r="F68" s="227"/>
      <c r="G68" s="227"/>
      <c r="H68" s="227"/>
    </row>
    <row r="69" spans="1:8" ht="13.5">
      <c r="A69" s="227"/>
      <c r="B69" s="227"/>
      <c r="C69" s="227"/>
      <c r="D69" s="227"/>
      <c r="E69" s="227"/>
      <c r="F69" s="227"/>
      <c r="G69" s="227"/>
      <c r="H69" s="227"/>
    </row>
    <row r="70" spans="1:8" ht="13.5">
      <c r="A70" s="227"/>
      <c r="B70" s="227"/>
      <c r="C70" s="227"/>
      <c r="D70" s="227"/>
      <c r="E70" s="227"/>
      <c r="F70" s="227"/>
      <c r="G70" s="227"/>
      <c r="H70" s="227"/>
    </row>
    <row r="71" spans="1:8" ht="13.5">
      <c r="A71" s="227"/>
      <c r="B71" s="227"/>
      <c r="C71" s="227"/>
      <c r="D71" s="227"/>
      <c r="E71" s="227"/>
      <c r="F71" s="227"/>
      <c r="G71" s="227"/>
      <c r="H71" s="227"/>
    </row>
    <row r="72" spans="1:8" ht="13.5">
      <c r="A72" s="227"/>
      <c r="B72" s="227"/>
      <c r="C72" s="227"/>
      <c r="D72" s="227"/>
      <c r="E72" s="227"/>
      <c r="F72" s="227"/>
      <c r="G72" s="227"/>
      <c r="H72" s="227"/>
    </row>
    <row r="73" spans="1:8" ht="13.5">
      <c r="A73" s="227"/>
      <c r="B73" s="227"/>
      <c r="C73" s="227"/>
      <c r="D73" s="227"/>
      <c r="E73" s="227"/>
      <c r="F73" s="227"/>
      <c r="G73" s="227"/>
      <c r="H73" s="227"/>
    </row>
    <row r="74" spans="1:8" ht="13.5">
      <c r="A74" s="227"/>
      <c r="B74" s="227"/>
      <c r="C74" s="227"/>
      <c r="D74" s="227"/>
      <c r="E74" s="227"/>
      <c r="F74" s="227"/>
      <c r="G74" s="227"/>
      <c r="H74" s="227"/>
    </row>
    <row r="75" spans="1:8" ht="13.5">
      <c r="A75" s="227"/>
      <c r="B75" s="227"/>
      <c r="C75" s="227"/>
      <c r="D75" s="227"/>
      <c r="E75" s="227"/>
      <c r="F75" s="227"/>
      <c r="G75" s="227"/>
      <c r="H75" s="227"/>
    </row>
    <row r="76" spans="1:8" ht="13.5">
      <c r="A76" s="227"/>
      <c r="B76" s="227"/>
      <c r="C76" s="227"/>
      <c r="D76" s="227"/>
      <c r="E76" s="227"/>
      <c r="F76" s="227"/>
      <c r="G76" s="227"/>
      <c r="H76" s="227"/>
    </row>
    <row r="77" spans="1:8" ht="13.5">
      <c r="A77" s="227"/>
      <c r="B77" s="227"/>
      <c r="C77" s="227"/>
      <c r="D77" s="227"/>
      <c r="E77" s="227"/>
      <c r="F77" s="227"/>
      <c r="G77" s="227"/>
      <c r="H77" s="227"/>
    </row>
    <row r="78" spans="1:8" ht="13.5">
      <c r="A78" s="227"/>
      <c r="B78" s="227"/>
      <c r="C78" s="227"/>
      <c r="D78" s="227"/>
      <c r="E78" s="227"/>
      <c r="F78" s="227"/>
      <c r="G78" s="227"/>
      <c r="H78" s="227"/>
    </row>
    <row r="79" spans="1:8" ht="13.5">
      <c r="A79" s="227"/>
      <c r="B79" s="227"/>
      <c r="C79" s="227"/>
      <c r="D79" s="227"/>
      <c r="E79" s="227"/>
      <c r="F79" s="227"/>
      <c r="G79" s="227"/>
      <c r="H79" s="227"/>
    </row>
    <row r="80" spans="1:8" ht="13.5">
      <c r="A80" s="227"/>
      <c r="B80" s="227"/>
      <c r="C80" s="227"/>
      <c r="D80" s="227"/>
      <c r="E80" s="227"/>
      <c r="F80" s="227"/>
      <c r="G80" s="227"/>
      <c r="H80" s="227"/>
    </row>
    <row r="81" spans="1:8" ht="13.5">
      <c r="A81" s="227"/>
      <c r="B81" s="227"/>
      <c r="C81" s="227"/>
      <c r="D81" s="227"/>
      <c r="E81" s="227"/>
      <c r="F81" s="227"/>
      <c r="G81" s="227"/>
      <c r="H81" s="227"/>
    </row>
    <row r="82" spans="1:8" ht="13.5">
      <c r="A82" s="227"/>
      <c r="B82" s="227"/>
      <c r="C82" s="227"/>
      <c r="D82" s="227"/>
      <c r="E82" s="227"/>
      <c r="F82" s="227"/>
      <c r="G82" s="227"/>
      <c r="H82" s="227"/>
    </row>
    <row r="83" spans="1:8" ht="13.5">
      <c r="A83" s="227"/>
      <c r="B83" s="227"/>
      <c r="C83" s="227"/>
      <c r="D83" s="227"/>
      <c r="E83" s="227"/>
      <c r="F83" s="227"/>
      <c r="G83" s="227"/>
      <c r="H83" s="227"/>
    </row>
    <row r="84" spans="1:8" ht="13.5">
      <c r="A84" s="227"/>
      <c r="B84" s="227"/>
      <c r="C84" s="227"/>
      <c r="D84" s="227"/>
      <c r="E84" s="227"/>
      <c r="F84" s="227"/>
      <c r="G84" s="227"/>
      <c r="H84" s="227"/>
    </row>
    <row r="85" spans="1:8" ht="13.5">
      <c r="A85" s="227"/>
      <c r="B85" s="227"/>
      <c r="C85" s="227"/>
      <c r="D85" s="227"/>
      <c r="E85" s="227"/>
      <c r="F85" s="227"/>
      <c r="G85" s="227"/>
      <c r="H85" s="227"/>
    </row>
    <row r="86" spans="1:8" ht="13.5">
      <c r="A86" s="227"/>
      <c r="B86" s="227"/>
      <c r="C86" s="227"/>
      <c r="D86" s="227"/>
      <c r="E86" s="227"/>
      <c r="F86" s="227"/>
      <c r="G86" s="227"/>
      <c r="H86" s="227"/>
    </row>
    <row r="87" spans="1:8" ht="13.5">
      <c r="A87" s="227"/>
      <c r="B87" s="227"/>
      <c r="C87" s="227"/>
      <c r="D87" s="227"/>
      <c r="E87" s="227"/>
      <c r="F87" s="227"/>
      <c r="G87" s="227"/>
      <c r="H87" s="227"/>
    </row>
    <row r="88" spans="1:8" ht="13.5">
      <c r="A88" s="227"/>
      <c r="B88" s="227"/>
      <c r="C88" s="227"/>
      <c r="D88" s="227"/>
      <c r="E88" s="227"/>
      <c r="F88" s="227"/>
      <c r="G88" s="227"/>
      <c r="H88" s="227"/>
    </row>
  </sheetData>
  <sheetProtection/>
  <mergeCells count="3">
    <mergeCell ref="A1:H1"/>
    <mergeCell ref="A2:H2"/>
    <mergeCell ref="A42:H4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I10" sqref="I10"/>
    </sheetView>
  </sheetViews>
  <sheetFormatPr defaultColWidth="11.421875" defaultRowHeight="12.75"/>
  <cols>
    <col min="1" max="1" width="45.140625" style="0" customWidth="1"/>
    <col min="2" max="2" width="14.8515625" style="0" customWidth="1"/>
    <col min="3" max="3" width="14.140625" style="0" customWidth="1"/>
    <col min="4" max="4" width="15.00390625" style="0" customWidth="1"/>
    <col min="5" max="5" width="13.140625" style="0" customWidth="1"/>
    <col min="8" max="8" width="16.28125" style="0" customWidth="1"/>
  </cols>
  <sheetData>
    <row r="1" spans="1:8" ht="15.75">
      <c r="A1" s="381" t="s">
        <v>20</v>
      </c>
      <c r="B1" s="381"/>
      <c r="C1" s="381"/>
      <c r="D1" s="381"/>
      <c r="E1" s="381"/>
      <c r="F1" s="381"/>
      <c r="G1" s="381"/>
      <c r="H1" s="381"/>
    </row>
    <row r="2" spans="1:8" ht="15.75">
      <c r="A2" s="381" t="s">
        <v>63</v>
      </c>
      <c r="B2" s="381"/>
      <c r="C2" s="381"/>
      <c r="D2" s="381"/>
      <c r="E2" s="381"/>
      <c r="F2" s="381"/>
      <c r="G2" s="381"/>
      <c r="H2" s="381"/>
    </row>
    <row r="3" spans="6:7" ht="12.75">
      <c r="F3" s="128"/>
      <c r="G3" s="114"/>
    </row>
    <row r="4" spans="2:7" ht="15.75">
      <c r="B4" s="41" t="s">
        <v>22</v>
      </c>
      <c r="C4" s="43"/>
      <c r="F4" s="128"/>
      <c r="G4" s="114"/>
    </row>
    <row r="5" spans="6:7" ht="13.5" thickBot="1">
      <c r="F5" s="128"/>
      <c r="G5" s="114"/>
    </row>
    <row r="6" spans="1:8" ht="13.5">
      <c r="A6" s="162" t="s">
        <v>4</v>
      </c>
      <c r="B6" s="162" t="s">
        <v>10</v>
      </c>
      <c r="C6" s="324" t="s">
        <v>44</v>
      </c>
      <c r="D6" s="325" t="s">
        <v>10</v>
      </c>
      <c r="E6" s="324" t="s">
        <v>10</v>
      </c>
      <c r="F6" s="326" t="s">
        <v>1</v>
      </c>
      <c r="G6" s="327" t="s">
        <v>1</v>
      </c>
      <c r="H6" s="328" t="s">
        <v>12</v>
      </c>
    </row>
    <row r="7" spans="1:8" ht="13.5">
      <c r="A7" s="329"/>
      <c r="B7" s="330" t="s">
        <v>9</v>
      </c>
      <c r="C7" s="331"/>
      <c r="D7" s="332" t="s">
        <v>11</v>
      </c>
      <c r="E7" s="331" t="s">
        <v>1</v>
      </c>
      <c r="F7" s="333" t="s">
        <v>15</v>
      </c>
      <c r="G7" s="334" t="s">
        <v>16</v>
      </c>
      <c r="H7" s="335"/>
    </row>
    <row r="8" spans="1:8" ht="14.25" thickBot="1">
      <c r="A8" s="329"/>
      <c r="B8" s="330" t="s">
        <v>6</v>
      </c>
      <c r="C8" s="331"/>
      <c r="D8" s="332" t="s">
        <v>7</v>
      </c>
      <c r="E8" s="331"/>
      <c r="F8" s="333"/>
      <c r="G8" s="334"/>
      <c r="H8" s="335"/>
    </row>
    <row r="9" spans="1:8" ht="14.25" thickBot="1">
      <c r="A9" s="304" t="s">
        <v>24</v>
      </c>
      <c r="B9" s="176">
        <v>0</v>
      </c>
      <c r="C9" s="290">
        <f>D9-B9</f>
        <v>0</v>
      </c>
      <c r="D9" s="291">
        <v>0</v>
      </c>
      <c r="E9" s="290">
        <v>0</v>
      </c>
      <c r="F9" s="196">
        <v>0</v>
      </c>
      <c r="G9" s="196">
        <v>0</v>
      </c>
      <c r="H9" s="290">
        <f>D9-E9</f>
        <v>0</v>
      </c>
    </row>
    <row r="10" spans="1:8" ht="14.25" thickBot="1">
      <c r="A10" s="305" t="s">
        <v>54</v>
      </c>
      <c r="B10" s="176">
        <v>0</v>
      </c>
      <c r="C10" s="290">
        <f>D10-B10</f>
        <v>0</v>
      </c>
      <c r="D10" s="292">
        <v>0</v>
      </c>
      <c r="E10" s="290">
        <v>0</v>
      </c>
      <c r="F10" s="196">
        <v>0</v>
      </c>
      <c r="G10" s="293">
        <v>0</v>
      </c>
      <c r="H10" s="290">
        <f aca="true" t="shared" si="0" ref="H10:H22">D10-E10</f>
        <v>0</v>
      </c>
    </row>
    <row r="11" spans="1:8" ht="14.25" thickBot="1">
      <c r="A11" s="305" t="s">
        <v>55</v>
      </c>
      <c r="B11" s="176">
        <v>1844800</v>
      </c>
      <c r="C11" s="290">
        <f>D11-B11</f>
        <v>333325</v>
      </c>
      <c r="D11" s="292">
        <v>2178125</v>
      </c>
      <c r="E11" s="290">
        <v>48211.02</v>
      </c>
      <c r="F11" s="196">
        <v>0</v>
      </c>
      <c r="G11" s="196">
        <f>+E11/D11</f>
        <v>0.022134184218077474</v>
      </c>
      <c r="H11" s="290">
        <f t="shared" si="0"/>
        <v>2129913.98</v>
      </c>
    </row>
    <row r="12" spans="1:8" ht="14.25" thickBot="1">
      <c r="A12" s="305" t="s">
        <v>28</v>
      </c>
      <c r="B12" s="176">
        <v>0</v>
      </c>
      <c r="C12" s="177"/>
      <c r="D12" s="292"/>
      <c r="E12" s="290">
        <v>0</v>
      </c>
      <c r="F12" s="196">
        <v>0</v>
      </c>
      <c r="G12" s="293"/>
      <c r="H12" s="290">
        <f t="shared" si="0"/>
        <v>0</v>
      </c>
    </row>
    <row r="13" spans="1:8" ht="14.25" thickBot="1">
      <c r="A13" s="284" t="s">
        <v>53</v>
      </c>
      <c r="B13" s="285">
        <f>SUM(B9:B12)</f>
        <v>1844800</v>
      </c>
      <c r="C13" s="286">
        <f aca="true" t="shared" si="1" ref="C13:C23">D13-B13</f>
        <v>333325</v>
      </c>
      <c r="D13" s="287">
        <f>SUM(D9:D12)</f>
        <v>2178125</v>
      </c>
      <c r="E13" s="288">
        <f>SUM(E9:E12)</f>
        <v>48211.02</v>
      </c>
      <c r="F13" s="182">
        <v>0</v>
      </c>
      <c r="G13" s="182">
        <f>+E13/D13</f>
        <v>0.022134184218077474</v>
      </c>
      <c r="H13" s="288">
        <f>SUM(H9:H12)</f>
        <v>2129913.98</v>
      </c>
    </row>
    <row r="14" spans="1:8" ht="14.25" thickBot="1">
      <c r="A14" s="306" t="s">
        <v>24</v>
      </c>
      <c r="B14" s="294">
        <v>0</v>
      </c>
      <c r="C14" s="177">
        <f t="shared" si="1"/>
        <v>0</v>
      </c>
      <c r="D14" s="295">
        <v>0</v>
      </c>
      <c r="E14" s="296">
        <v>0</v>
      </c>
      <c r="F14" s="196">
        <v>0</v>
      </c>
      <c r="G14" s="196">
        <v>0</v>
      </c>
      <c r="H14" s="290">
        <f t="shared" si="0"/>
        <v>0</v>
      </c>
    </row>
    <row r="15" spans="1:8" ht="14.25" thickBot="1">
      <c r="A15" s="305" t="s">
        <v>54</v>
      </c>
      <c r="B15" s="294">
        <v>0</v>
      </c>
      <c r="C15" s="177">
        <f t="shared" si="1"/>
        <v>0</v>
      </c>
      <c r="D15" s="295">
        <v>0</v>
      </c>
      <c r="E15" s="296">
        <v>0</v>
      </c>
      <c r="F15" s="297">
        <v>0</v>
      </c>
      <c r="G15" s="293">
        <v>0</v>
      </c>
      <c r="H15" s="290">
        <f t="shared" si="0"/>
        <v>0</v>
      </c>
    </row>
    <row r="16" spans="1:8" ht="14.25" thickBot="1">
      <c r="A16" s="305" t="s">
        <v>55</v>
      </c>
      <c r="B16" s="294">
        <v>0</v>
      </c>
      <c r="C16" s="177">
        <f t="shared" si="1"/>
        <v>50000</v>
      </c>
      <c r="D16" s="295">
        <v>50000</v>
      </c>
      <c r="E16" s="296">
        <v>0</v>
      </c>
      <c r="F16" s="196">
        <v>0</v>
      </c>
      <c r="G16" s="196">
        <v>0</v>
      </c>
      <c r="H16" s="290">
        <f t="shared" si="0"/>
        <v>50000</v>
      </c>
    </row>
    <row r="17" spans="1:8" ht="14.25" thickBot="1">
      <c r="A17" s="305" t="s">
        <v>28</v>
      </c>
      <c r="B17" s="294">
        <v>0</v>
      </c>
      <c r="C17" s="177">
        <f t="shared" si="1"/>
        <v>0</v>
      </c>
      <c r="D17" s="295">
        <v>0</v>
      </c>
      <c r="E17" s="296">
        <v>0</v>
      </c>
      <c r="F17" s="297">
        <v>0</v>
      </c>
      <c r="G17" s="293">
        <v>0</v>
      </c>
      <c r="H17" s="290">
        <f t="shared" si="0"/>
        <v>0</v>
      </c>
    </row>
    <row r="18" spans="1:8" ht="14.25" thickBot="1">
      <c r="A18" s="284" t="s">
        <v>57</v>
      </c>
      <c r="B18" s="285">
        <f>SUM(B14:B17)</f>
        <v>0</v>
      </c>
      <c r="C18" s="286">
        <f t="shared" si="1"/>
        <v>50000</v>
      </c>
      <c r="D18" s="287">
        <f>SUM(D14:D17)</f>
        <v>50000</v>
      </c>
      <c r="E18" s="288">
        <f>SUM(E14:E17)</f>
        <v>0</v>
      </c>
      <c r="F18" s="182">
        <v>0</v>
      </c>
      <c r="G18" s="182">
        <v>0</v>
      </c>
      <c r="H18" s="288">
        <f>SUM(H14:H17)</f>
        <v>50000</v>
      </c>
    </row>
    <row r="19" spans="1:8" ht="14.25" thickBot="1">
      <c r="A19" s="306" t="s">
        <v>24</v>
      </c>
      <c r="B19" s="294">
        <v>0</v>
      </c>
      <c r="C19" s="177">
        <f t="shared" si="1"/>
        <v>0</v>
      </c>
      <c r="D19" s="295">
        <v>0</v>
      </c>
      <c r="E19" s="296"/>
      <c r="F19" s="196">
        <v>0</v>
      </c>
      <c r="G19" s="196">
        <v>0</v>
      </c>
      <c r="H19" s="290">
        <f t="shared" si="0"/>
        <v>0</v>
      </c>
    </row>
    <row r="20" spans="1:8" ht="14.25" thickBot="1">
      <c r="A20" s="305" t="s">
        <v>54</v>
      </c>
      <c r="B20" s="294">
        <v>0</v>
      </c>
      <c r="C20" s="177">
        <f t="shared" si="1"/>
        <v>0</v>
      </c>
      <c r="D20" s="295">
        <v>0</v>
      </c>
      <c r="E20" s="296">
        <v>0</v>
      </c>
      <c r="F20" s="196">
        <v>0</v>
      </c>
      <c r="G20" s="196">
        <v>0</v>
      </c>
      <c r="H20" s="290">
        <f t="shared" si="0"/>
        <v>0</v>
      </c>
    </row>
    <row r="21" spans="1:8" ht="14.25" thickBot="1">
      <c r="A21" s="305" t="s">
        <v>55</v>
      </c>
      <c r="B21" s="294">
        <v>8397913</v>
      </c>
      <c r="C21" s="177">
        <f t="shared" si="1"/>
        <v>-383325</v>
      </c>
      <c r="D21" s="295">
        <v>8014588</v>
      </c>
      <c r="E21" s="296">
        <v>47985.94</v>
      </c>
      <c r="F21" s="196">
        <v>0</v>
      </c>
      <c r="G21" s="196">
        <f>+E21/D21</f>
        <v>0.00598732461356716</v>
      </c>
      <c r="H21" s="290">
        <f t="shared" si="0"/>
        <v>7966602.06</v>
      </c>
    </row>
    <row r="22" spans="1:8" ht="14.25" thickBot="1">
      <c r="A22" s="305" t="s">
        <v>28</v>
      </c>
      <c r="B22" s="294">
        <v>0</v>
      </c>
      <c r="C22" s="177">
        <f t="shared" si="1"/>
        <v>0</v>
      </c>
      <c r="D22" s="295">
        <v>0</v>
      </c>
      <c r="E22" s="296">
        <v>0</v>
      </c>
      <c r="F22" s="196">
        <v>0</v>
      </c>
      <c r="G22" s="196">
        <v>0</v>
      </c>
      <c r="H22" s="290">
        <f t="shared" si="0"/>
        <v>0</v>
      </c>
    </row>
    <row r="23" spans="1:8" ht="14.25" thickBot="1">
      <c r="A23" s="338" t="s">
        <v>58</v>
      </c>
      <c r="B23" s="298">
        <f>SUM(B19:B22)</f>
        <v>8397913</v>
      </c>
      <c r="C23" s="286">
        <f t="shared" si="1"/>
        <v>-383325</v>
      </c>
      <c r="D23" s="288">
        <f>SUM(D19:D22)</f>
        <v>8014588</v>
      </c>
      <c r="E23" s="206">
        <f>SUM(E19:E22)</f>
        <v>47985.94</v>
      </c>
      <c r="F23" s="182">
        <v>0</v>
      </c>
      <c r="G23" s="182">
        <f>+E23/D23</f>
        <v>0.00598732461356716</v>
      </c>
      <c r="H23" s="206">
        <f>SUM(H19:H22)</f>
        <v>7966602.06</v>
      </c>
    </row>
    <row r="24" spans="1:8" ht="13.5">
      <c r="A24" s="307" t="s">
        <v>2</v>
      </c>
      <c r="B24" s="308">
        <f>B13+B18+B23</f>
        <v>10242713</v>
      </c>
      <c r="C24" s="308">
        <f>C13+C18+C23</f>
        <v>0</v>
      </c>
      <c r="D24" s="308">
        <f>D13+D18+D23</f>
        <v>10242713</v>
      </c>
      <c r="E24" s="308">
        <f>E13+E18+E23</f>
        <v>96196.95999999999</v>
      </c>
      <c r="F24" s="186">
        <v>0</v>
      </c>
      <c r="G24" s="186">
        <f>+E24/D24</f>
        <v>0.00939174611257779</v>
      </c>
      <c r="H24" s="318">
        <f>H13+H18+H23</f>
        <v>10146516.04</v>
      </c>
    </row>
    <row r="25" spans="1:8" ht="14.25" thickBot="1">
      <c r="A25" s="319"/>
      <c r="B25" s="320"/>
      <c r="C25" s="320"/>
      <c r="D25" s="321"/>
      <c r="E25" s="322"/>
      <c r="F25" s="323"/>
      <c r="G25" s="323"/>
      <c r="H25" s="322"/>
    </row>
    <row r="26" spans="1:8" ht="14.25" thickBot="1">
      <c r="A26" s="304" t="s">
        <v>56</v>
      </c>
      <c r="B26" s="291">
        <v>995000</v>
      </c>
      <c r="C26" s="177">
        <f>D26-B26</f>
        <v>0</v>
      </c>
      <c r="D26" s="291">
        <v>995000</v>
      </c>
      <c r="E26" s="290">
        <v>0</v>
      </c>
      <c r="F26" s="293">
        <v>0</v>
      </c>
      <c r="G26" s="293">
        <v>0</v>
      </c>
      <c r="H26" s="290">
        <f>D26-E26</f>
        <v>995000</v>
      </c>
    </row>
    <row r="27" spans="1:8" ht="14.25" thickBot="1">
      <c r="A27" s="284" t="s">
        <v>53</v>
      </c>
      <c r="B27" s="299">
        <f>SUM(B26)</f>
        <v>995000</v>
      </c>
      <c r="C27" s="299">
        <f>SUM(C26)</f>
        <v>0</v>
      </c>
      <c r="D27" s="285">
        <f>SUM(D26)</f>
        <v>995000</v>
      </c>
      <c r="E27" s="285">
        <f>SUM(E26)</f>
        <v>0</v>
      </c>
      <c r="F27" s="194">
        <f>SUM(F26)</f>
        <v>0</v>
      </c>
      <c r="G27" s="194">
        <v>0</v>
      </c>
      <c r="H27" s="288">
        <f>SUM(H26)</f>
        <v>995000</v>
      </c>
    </row>
    <row r="28" spans="1:8" ht="14.25" thickBot="1">
      <c r="A28" s="304" t="s">
        <v>56</v>
      </c>
      <c r="B28" s="301">
        <v>0</v>
      </c>
      <c r="C28" s="177">
        <f>D28-B28</f>
        <v>3000</v>
      </c>
      <c r="D28" s="302">
        <v>3000</v>
      </c>
      <c r="E28" s="303">
        <v>0</v>
      </c>
      <c r="F28" s="195">
        <v>0</v>
      </c>
      <c r="G28" s="195">
        <f>SUM(G26:G27)</f>
        <v>0</v>
      </c>
      <c r="H28" s="290">
        <f>D28-E28</f>
        <v>3000</v>
      </c>
    </row>
    <row r="29" spans="1:8" ht="14.25" thickBot="1">
      <c r="A29" s="284" t="s">
        <v>57</v>
      </c>
      <c r="B29" s="299">
        <f aca="true" t="shared" si="2" ref="B29:H29">SUM(B28)</f>
        <v>0</v>
      </c>
      <c r="C29" s="299">
        <f t="shared" si="2"/>
        <v>3000</v>
      </c>
      <c r="D29" s="285">
        <f t="shared" si="2"/>
        <v>3000</v>
      </c>
      <c r="E29" s="285">
        <f t="shared" si="2"/>
        <v>0</v>
      </c>
      <c r="F29" s="194">
        <f t="shared" si="2"/>
        <v>0</v>
      </c>
      <c r="G29" s="194">
        <f t="shared" si="2"/>
        <v>0</v>
      </c>
      <c r="H29" s="288">
        <f t="shared" si="2"/>
        <v>3000</v>
      </c>
    </row>
    <row r="30" spans="1:8" ht="14.25" thickBot="1">
      <c r="A30" s="304" t="s">
        <v>56</v>
      </c>
      <c r="B30" s="301">
        <v>14537714</v>
      </c>
      <c r="C30" s="177">
        <f>D30-B30</f>
        <v>6051953</v>
      </c>
      <c r="D30" s="302">
        <v>20589667</v>
      </c>
      <c r="E30" s="303">
        <v>3521790.3</v>
      </c>
      <c r="F30" s="196">
        <v>0</v>
      </c>
      <c r="G30" s="196">
        <f>+E30/D30</f>
        <v>0.17104649142698616</v>
      </c>
      <c r="H30" s="290">
        <f>D30-E30</f>
        <v>17067876.7</v>
      </c>
    </row>
    <row r="31" spans="1:8" ht="14.25" thickBot="1">
      <c r="A31" s="300" t="s">
        <v>58</v>
      </c>
      <c r="B31" s="285">
        <f>SUM(B30)</f>
        <v>14537714</v>
      </c>
      <c r="C31" s="298">
        <f>SUM(C30)</f>
        <v>6051953</v>
      </c>
      <c r="D31" s="285">
        <f>SUM(D30)</f>
        <v>20589667</v>
      </c>
      <c r="E31" s="285">
        <f>SUM(E30)</f>
        <v>3521790.3</v>
      </c>
      <c r="F31" s="182">
        <v>0</v>
      </c>
      <c r="G31" s="182">
        <f>+E31/D31</f>
        <v>0.17104649142698616</v>
      </c>
      <c r="H31" s="288">
        <f>SUM(H30)</f>
        <v>17067876.7</v>
      </c>
    </row>
    <row r="32" spans="1:8" ht="13.5">
      <c r="A32" s="307" t="s">
        <v>59</v>
      </c>
      <c r="B32" s="308">
        <f>B27+B29+B31</f>
        <v>15532714</v>
      </c>
      <c r="C32" s="213">
        <f>D32-B32</f>
        <v>6054953</v>
      </c>
      <c r="D32" s="309">
        <f>D27+D29+D31</f>
        <v>21587667</v>
      </c>
      <c r="E32" s="309">
        <f>E27+E29+E31</f>
        <v>3521790.3</v>
      </c>
      <c r="F32" s="186">
        <v>0</v>
      </c>
      <c r="G32" s="186">
        <f>+E32/D32</f>
        <v>0.16313899505676088</v>
      </c>
      <c r="H32" s="309">
        <f>H27+H29+H31</f>
        <v>18065876.7</v>
      </c>
    </row>
    <row r="33" spans="1:8" ht="14.25" thickBot="1">
      <c r="A33" s="310"/>
      <c r="B33" s="311"/>
      <c r="C33" s="312"/>
      <c r="D33" s="313"/>
      <c r="E33" s="314"/>
      <c r="F33" s="315"/>
      <c r="G33" s="316">
        <f>SUM(G30:G31)</f>
        <v>0.3420929828539723</v>
      </c>
      <c r="H33" s="317"/>
    </row>
    <row r="34" spans="1:8" ht="13.5">
      <c r="A34" s="162" t="s">
        <v>0</v>
      </c>
      <c r="B34" s="206">
        <f>B24+B32</f>
        <v>25775427</v>
      </c>
      <c r="C34" s="206">
        <f>C24+C32</f>
        <v>6054953</v>
      </c>
      <c r="D34" s="206">
        <f>D24+D32</f>
        <v>31830380</v>
      </c>
      <c r="E34" s="206">
        <f>E24+E32</f>
        <v>3617987.26</v>
      </c>
      <c r="F34" s="182">
        <v>0</v>
      </c>
      <c r="G34" s="289">
        <f>+E34/D34</f>
        <v>0.11366459527030465</v>
      </c>
      <c r="H34" s="206">
        <f>H24+H32</f>
        <v>28212392.74</v>
      </c>
    </row>
    <row r="35" spans="1:8" ht="14.25" thickBot="1">
      <c r="A35" s="163"/>
      <c r="B35" s="207"/>
      <c r="C35" s="208"/>
      <c r="D35" s="207"/>
      <c r="E35" s="208"/>
      <c r="F35" s="209"/>
      <c r="G35" s="210"/>
      <c r="H35" s="207">
        <f>H25+H33</f>
        <v>0</v>
      </c>
    </row>
    <row r="36" spans="1:8" ht="13.5">
      <c r="A36" s="227"/>
      <c r="B36" s="227"/>
      <c r="C36" s="227"/>
      <c r="D36" s="227"/>
      <c r="E36" s="227"/>
      <c r="F36" s="227"/>
      <c r="G36" s="227"/>
      <c r="H36" s="227"/>
    </row>
    <row r="40" spans="1:8" ht="15.75">
      <c r="A40" s="381"/>
      <c r="B40" s="381"/>
      <c r="C40" s="381"/>
      <c r="D40" s="381"/>
      <c r="E40" s="381"/>
      <c r="F40" s="381"/>
      <c r="G40" s="381"/>
      <c r="H40" s="381"/>
    </row>
    <row r="41" spans="1:8" ht="15.75">
      <c r="A41" s="381" t="s">
        <v>65</v>
      </c>
      <c r="B41" s="381"/>
      <c r="C41" s="381"/>
      <c r="D41" s="381"/>
      <c r="E41" s="381"/>
      <c r="F41" s="381"/>
      <c r="G41" s="381"/>
      <c r="H41" s="381"/>
    </row>
    <row r="42" spans="6:7" ht="12.75">
      <c r="F42" s="128"/>
      <c r="G42" s="114"/>
    </row>
    <row r="43" spans="1:8" ht="15" customHeight="1">
      <c r="A43" s="381" t="s">
        <v>22</v>
      </c>
      <c r="B43" s="381"/>
      <c r="C43" s="381"/>
      <c r="D43" s="381"/>
      <c r="E43" s="381"/>
      <c r="F43" s="381"/>
      <c r="G43" s="381"/>
      <c r="H43" s="381"/>
    </row>
    <row r="45" spans="1:8" ht="13.5" thickBot="1">
      <c r="A45" s="145"/>
      <c r="B45" s="44"/>
      <c r="C45" s="44"/>
      <c r="D45" s="44"/>
      <c r="E45" s="44"/>
      <c r="F45" s="121"/>
      <c r="G45" s="155"/>
      <c r="H45" s="44"/>
    </row>
    <row r="46" spans="1:8" ht="13.5">
      <c r="A46" s="164" t="s">
        <v>4</v>
      </c>
      <c r="B46" s="164" t="s">
        <v>10</v>
      </c>
      <c r="C46" s="165" t="s">
        <v>44</v>
      </c>
      <c r="D46" s="166" t="s">
        <v>10</v>
      </c>
      <c r="E46" s="165" t="s">
        <v>10</v>
      </c>
      <c r="F46" s="167" t="s">
        <v>1</v>
      </c>
      <c r="G46" s="168" t="s">
        <v>1</v>
      </c>
      <c r="H46" s="169" t="s">
        <v>12</v>
      </c>
    </row>
    <row r="47" spans="1:8" ht="13.5">
      <c r="A47" s="211"/>
      <c r="B47" s="170" t="s">
        <v>9</v>
      </c>
      <c r="C47" s="171"/>
      <c r="D47" s="172" t="s">
        <v>11</v>
      </c>
      <c r="E47" s="171" t="s">
        <v>1</v>
      </c>
      <c r="F47" s="173" t="s">
        <v>15</v>
      </c>
      <c r="G47" s="174" t="s">
        <v>16</v>
      </c>
      <c r="H47" s="175"/>
    </row>
    <row r="48" spans="1:8" ht="14.25" thickBot="1">
      <c r="A48" s="211"/>
      <c r="B48" s="170" t="s">
        <v>6</v>
      </c>
      <c r="C48" s="171"/>
      <c r="D48" s="172" t="s">
        <v>7</v>
      </c>
      <c r="E48" s="171"/>
      <c r="F48" s="173"/>
      <c r="G48" s="174"/>
      <c r="H48" s="175"/>
    </row>
    <row r="49" spans="1:8" ht="14.25" thickBot="1">
      <c r="A49" s="304" t="s">
        <v>24</v>
      </c>
      <c r="B49" s="290">
        <f>B9+B14+B19</f>
        <v>0</v>
      </c>
      <c r="C49" s="177">
        <f>D49-B49</f>
        <v>0</v>
      </c>
      <c r="D49" s="290">
        <f aca="true" t="shared" si="3" ref="D49:E52">D9+D14+D19</f>
        <v>0</v>
      </c>
      <c r="E49" s="290">
        <f t="shared" si="3"/>
        <v>0</v>
      </c>
      <c r="F49" s="196">
        <v>0</v>
      </c>
      <c r="G49" s="196">
        <v>0</v>
      </c>
      <c r="H49" s="290">
        <f>H9+H14+H19</f>
        <v>0</v>
      </c>
    </row>
    <row r="50" spans="1:8" ht="14.25" thickBot="1">
      <c r="A50" s="305" t="s">
        <v>54</v>
      </c>
      <c r="B50" s="290">
        <f>B10+B15+B20</f>
        <v>0</v>
      </c>
      <c r="C50" s="177">
        <f>D50-B50</f>
        <v>0</v>
      </c>
      <c r="D50" s="290">
        <f t="shared" si="3"/>
        <v>0</v>
      </c>
      <c r="E50" s="290">
        <f t="shared" si="3"/>
        <v>0</v>
      </c>
      <c r="F50" s="196">
        <v>0</v>
      </c>
      <c r="G50" s="196">
        <v>0</v>
      </c>
      <c r="H50" s="290">
        <f>H10+H15+H20</f>
        <v>0</v>
      </c>
    </row>
    <row r="51" spans="1:8" ht="14.25" thickBot="1">
      <c r="A51" s="305" t="s">
        <v>55</v>
      </c>
      <c r="B51" s="290">
        <f>B11+B16+B21</f>
        <v>10242713</v>
      </c>
      <c r="C51" s="177">
        <f>D51-B51</f>
        <v>0</v>
      </c>
      <c r="D51" s="290">
        <f t="shared" si="3"/>
        <v>10242713</v>
      </c>
      <c r="E51" s="290">
        <f t="shared" si="3"/>
        <v>96196.95999999999</v>
      </c>
      <c r="F51" s="196">
        <f aca="true" t="shared" si="4" ref="F51:F56">+E51/B51</f>
        <v>0.00939174611257779</v>
      </c>
      <c r="G51" s="196">
        <f aca="true" t="shared" si="5" ref="G51:G59">+E51/D51</f>
        <v>0.00939174611257779</v>
      </c>
      <c r="H51" s="290">
        <f>H11+H16+H21</f>
        <v>10146516.04</v>
      </c>
    </row>
    <row r="52" spans="1:8" ht="14.25" thickBot="1">
      <c r="A52" s="305" t="s">
        <v>28</v>
      </c>
      <c r="B52" s="290">
        <f>B12+B17+B22</f>
        <v>0</v>
      </c>
      <c r="C52" s="212">
        <f>D52-B52</f>
        <v>0</v>
      </c>
      <c r="D52" s="290">
        <f t="shared" si="3"/>
        <v>0</v>
      </c>
      <c r="E52" s="290">
        <f t="shared" si="3"/>
        <v>0</v>
      </c>
      <c r="F52" s="196">
        <v>0</v>
      </c>
      <c r="G52" s="196">
        <v>0</v>
      </c>
      <c r="H52" s="290">
        <f>H12+H17+H22</f>
        <v>0</v>
      </c>
    </row>
    <row r="53" spans="1:8" ht="13.5">
      <c r="A53" s="158" t="s">
        <v>2</v>
      </c>
      <c r="B53" s="185">
        <f>SUM(B49:B52)</f>
        <v>10242713</v>
      </c>
      <c r="C53" s="217">
        <f>D53-B53</f>
        <v>0</v>
      </c>
      <c r="D53" s="214">
        <f>SUM(D49:D52)</f>
        <v>10242713</v>
      </c>
      <c r="E53" s="187">
        <f>SUM(E49:E52)</f>
        <v>96196.95999999999</v>
      </c>
      <c r="F53" s="186">
        <f t="shared" si="4"/>
        <v>0.00939174611257779</v>
      </c>
      <c r="G53" s="186">
        <f t="shared" si="5"/>
        <v>0.00939174611257779</v>
      </c>
      <c r="H53" s="187">
        <f>SUM(H49:H52)</f>
        <v>10146516.04</v>
      </c>
    </row>
    <row r="54" spans="1:8" ht="14.25" thickBot="1">
      <c r="A54" s="159"/>
      <c r="B54" s="188"/>
      <c r="C54" s="200"/>
      <c r="D54" s="215"/>
      <c r="E54" s="190"/>
      <c r="F54" s="191"/>
      <c r="G54" s="191"/>
      <c r="H54" s="190"/>
    </row>
    <row r="55" spans="1:8" ht="14.25" thickBot="1">
      <c r="A55" s="304" t="s">
        <v>56</v>
      </c>
      <c r="B55" s="290">
        <f>B27+B29+B31</f>
        <v>15532714</v>
      </c>
      <c r="C55" s="212">
        <f>D55-B55</f>
        <v>6054953</v>
      </c>
      <c r="D55" s="290">
        <f>D27+D29+D31</f>
        <v>21587667</v>
      </c>
      <c r="E55" s="290">
        <f>E27+E29+E31</f>
        <v>3521790.3</v>
      </c>
      <c r="F55" s="196">
        <f t="shared" si="4"/>
        <v>0.22673373758121085</v>
      </c>
      <c r="G55" s="196">
        <f t="shared" si="5"/>
        <v>0.16313899505676088</v>
      </c>
      <c r="H55" s="290">
        <f>H27+H29+H31</f>
        <v>18065876.7</v>
      </c>
    </row>
    <row r="56" spans="1:8" ht="13.5">
      <c r="A56" s="158" t="s">
        <v>59</v>
      </c>
      <c r="B56" s="216">
        <f>SUM(B55)</f>
        <v>15532714</v>
      </c>
      <c r="C56" s="217">
        <f>D56-B56</f>
        <v>6054953</v>
      </c>
      <c r="D56" s="198">
        <f>SUM(D55)</f>
        <v>21587667</v>
      </c>
      <c r="E56" s="214">
        <f>SUM(E55)</f>
        <v>3521790.3</v>
      </c>
      <c r="F56" s="218">
        <f t="shared" si="4"/>
        <v>0.22673373758121085</v>
      </c>
      <c r="G56" s="218">
        <f t="shared" si="5"/>
        <v>0.16313899505676088</v>
      </c>
      <c r="H56" s="187">
        <f>SUM(H55)</f>
        <v>18065876.7</v>
      </c>
    </row>
    <row r="57" spans="1:8" ht="14.25" thickBot="1">
      <c r="A57" s="161"/>
      <c r="B57" s="188"/>
      <c r="C57" s="200"/>
      <c r="D57" s="201"/>
      <c r="E57" s="202"/>
      <c r="F57" s="219"/>
      <c r="G57" s="220"/>
      <c r="H57" s="190"/>
    </row>
    <row r="58" spans="1:8" ht="13.5">
      <c r="A58" s="162" t="s">
        <v>0</v>
      </c>
      <c r="B58" s="206"/>
      <c r="C58" s="221"/>
      <c r="D58" s="206"/>
      <c r="E58" s="221"/>
      <c r="F58" s="222"/>
      <c r="G58" s="223"/>
      <c r="H58" s="206"/>
    </row>
    <row r="59" spans="1:8" ht="14.25" thickBot="1">
      <c r="A59" s="163"/>
      <c r="B59" s="207">
        <f>B53+B56</f>
        <v>25775427</v>
      </c>
      <c r="C59" s="207">
        <f>C53+C56</f>
        <v>6054953</v>
      </c>
      <c r="D59" s="207">
        <f>D53+D56</f>
        <v>31830380</v>
      </c>
      <c r="E59" s="224">
        <f>E53+E56</f>
        <v>3617987.26</v>
      </c>
      <c r="F59" s="336">
        <v>0</v>
      </c>
      <c r="G59" s="337">
        <f t="shared" si="5"/>
        <v>0.11366459527030465</v>
      </c>
      <c r="H59" s="207">
        <f>H53+H56</f>
        <v>28212392.74</v>
      </c>
    </row>
  </sheetData>
  <sheetProtection/>
  <mergeCells count="5">
    <mergeCell ref="A1:H1"/>
    <mergeCell ref="A2:H2"/>
    <mergeCell ref="A40:H40"/>
    <mergeCell ref="A41:H41"/>
    <mergeCell ref="A43:H4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31"/>
  <sheetViews>
    <sheetView zoomScalePageLayoutView="0" workbookViewId="0" topLeftCell="A1">
      <selection activeCell="J13" sqref="J13"/>
    </sheetView>
  </sheetViews>
  <sheetFormatPr defaultColWidth="11.421875" defaultRowHeight="12.75"/>
  <cols>
    <col min="1" max="1" width="38.28125" style="0" customWidth="1"/>
    <col min="2" max="2" width="14.57421875" style="0" customWidth="1"/>
    <col min="3" max="3" width="12.7109375" style="0" customWidth="1"/>
    <col min="4" max="4" width="13.421875" style="0" customWidth="1"/>
    <col min="5" max="5" width="12.421875" style="0" customWidth="1"/>
    <col min="6" max="6" width="11.8515625" style="0" customWidth="1"/>
    <col min="7" max="7" width="13.57421875" style="0" customWidth="1"/>
    <col min="8" max="8" width="14.7109375" style="0" customWidth="1"/>
  </cols>
  <sheetData>
    <row r="2" spans="1:8" ht="15.75">
      <c r="A2" s="381" t="s">
        <v>20</v>
      </c>
      <c r="B2" s="381"/>
      <c r="C2" s="381"/>
      <c r="D2" s="381"/>
      <c r="E2" s="381"/>
      <c r="F2" s="381"/>
      <c r="G2" s="381"/>
      <c r="H2" s="381"/>
    </row>
    <row r="3" spans="1:8" ht="15.75">
      <c r="A3" s="381" t="s">
        <v>63</v>
      </c>
      <c r="B3" s="381"/>
      <c r="C3" s="381"/>
      <c r="D3" s="381"/>
      <c r="E3" s="381"/>
      <c r="F3" s="381"/>
      <c r="G3" s="381"/>
      <c r="H3" s="381"/>
    </row>
    <row r="4" spans="6:7" ht="12.75">
      <c r="F4" s="128"/>
      <c r="G4" s="114"/>
    </row>
    <row r="5" spans="2:7" ht="15.75">
      <c r="B5" s="41" t="s">
        <v>60</v>
      </c>
      <c r="C5" s="43"/>
      <c r="F5" s="128"/>
      <c r="G5" s="114"/>
    </row>
    <row r="6" spans="1:8" ht="13.5" thickBot="1">
      <c r="A6" s="145"/>
      <c r="B6" s="44"/>
      <c r="C6" s="44"/>
      <c r="D6" s="44"/>
      <c r="E6" s="44"/>
      <c r="F6" s="121"/>
      <c r="G6" s="155"/>
      <c r="H6" s="44"/>
    </row>
    <row r="7" spans="1:8" ht="12.75">
      <c r="A7" s="272" t="s">
        <v>4</v>
      </c>
      <c r="B7" s="272" t="s">
        <v>10</v>
      </c>
      <c r="C7" s="344" t="s">
        <v>44</v>
      </c>
      <c r="D7" s="362" t="s">
        <v>10</v>
      </c>
      <c r="E7" s="344" t="s">
        <v>10</v>
      </c>
      <c r="F7" s="363" t="s">
        <v>1</v>
      </c>
      <c r="G7" s="364" t="s">
        <v>1</v>
      </c>
      <c r="H7" s="345" t="s">
        <v>12</v>
      </c>
    </row>
    <row r="8" spans="1:8" ht="12.75">
      <c r="A8" s="346"/>
      <c r="B8" s="347" t="s">
        <v>9</v>
      </c>
      <c r="C8" s="348"/>
      <c r="D8" s="365" t="s">
        <v>11</v>
      </c>
      <c r="E8" s="348" t="s">
        <v>1</v>
      </c>
      <c r="F8" s="366" t="s">
        <v>15</v>
      </c>
      <c r="G8" s="367" t="s">
        <v>16</v>
      </c>
      <c r="H8" s="349"/>
    </row>
    <row r="9" spans="1:8" ht="13.5" thickBot="1">
      <c r="A9" s="346"/>
      <c r="B9" s="347" t="s">
        <v>6</v>
      </c>
      <c r="C9" s="348"/>
      <c r="D9" s="365" t="s">
        <v>7</v>
      </c>
      <c r="E9" s="348"/>
      <c r="F9" s="366"/>
      <c r="G9" s="367"/>
      <c r="H9" s="349"/>
    </row>
    <row r="10" spans="1:8" ht="13.5" thickBot="1">
      <c r="A10" s="358" t="s">
        <v>24</v>
      </c>
      <c r="B10" s="359">
        <v>69989733</v>
      </c>
      <c r="C10" s="266">
        <f>D10-B10</f>
        <v>0</v>
      </c>
      <c r="D10" s="359">
        <v>69989733</v>
      </c>
      <c r="E10" s="359">
        <v>34593336.6</v>
      </c>
      <c r="F10" s="360">
        <v>0</v>
      </c>
      <c r="G10" s="360">
        <v>0</v>
      </c>
      <c r="H10" s="359">
        <f>D10-E10</f>
        <v>35396396.4</v>
      </c>
    </row>
    <row r="11" spans="1:8" ht="13.5" thickBot="1">
      <c r="A11" s="361" t="s">
        <v>54</v>
      </c>
      <c r="B11" s="359">
        <v>12833000</v>
      </c>
      <c r="C11" s="266">
        <f>D11-B11</f>
        <v>183300</v>
      </c>
      <c r="D11" s="359">
        <v>13016300</v>
      </c>
      <c r="E11" s="359">
        <v>6361805.26</v>
      </c>
      <c r="F11" s="360">
        <v>0</v>
      </c>
      <c r="G11" s="360">
        <v>0</v>
      </c>
      <c r="H11" s="359">
        <f>D11-E11</f>
        <v>6654494.74</v>
      </c>
    </row>
    <row r="12" spans="1:8" ht="13.5" thickBot="1">
      <c r="A12" s="361" t="s">
        <v>55</v>
      </c>
      <c r="B12" s="359">
        <v>33252713</v>
      </c>
      <c r="C12" s="266">
        <f>D12-B12</f>
        <v>12523289</v>
      </c>
      <c r="D12" s="359">
        <v>45776002</v>
      </c>
      <c r="E12" s="359">
        <v>12961875.7</v>
      </c>
      <c r="F12" s="360">
        <f aca="true" t="shared" si="0" ref="F12:F17">+E12/B12</f>
        <v>0.389799042863059</v>
      </c>
      <c r="G12" s="360">
        <f aca="true" t="shared" si="1" ref="G12:G20">+E12/D12</f>
        <v>0.2831587542310925</v>
      </c>
      <c r="H12" s="359">
        <f>D12-E12</f>
        <v>32814126.3</v>
      </c>
    </row>
    <row r="13" spans="1:8" ht="13.5" thickBot="1">
      <c r="A13" s="361" t="s">
        <v>28</v>
      </c>
      <c r="B13" s="359">
        <v>2304000</v>
      </c>
      <c r="C13" s="267">
        <f>D13-B13</f>
        <v>2907678</v>
      </c>
      <c r="D13" s="359">
        <v>5211678</v>
      </c>
      <c r="E13" s="359">
        <v>1630989.79</v>
      </c>
      <c r="F13" s="360">
        <v>0</v>
      </c>
      <c r="G13" s="360">
        <v>0</v>
      </c>
      <c r="H13" s="359">
        <f>D13-E13</f>
        <v>3580688.21</v>
      </c>
    </row>
    <row r="14" spans="1:8" ht="12.75">
      <c r="A14" s="368" t="s">
        <v>2</v>
      </c>
      <c r="B14" s="369">
        <f>SUM(B10:B13)</f>
        <v>118379446</v>
      </c>
      <c r="C14" s="281">
        <f>D14-B14</f>
        <v>15614267</v>
      </c>
      <c r="D14" s="370">
        <f>SUM(D10:D13)</f>
        <v>133993713</v>
      </c>
      <c r="E14" s="371">
        <f>SUM(E10:E13)</f>
        <v>55548007.35</v>
      </c>
      <c r="F14" s="268">
        <f>+E14/B14</f>
        <v>0.4692369260623166</v>
      </c>
      <c r="G14" s="268">
        <f>+E14/D14</f>
        <v>0.4145568184232644</v>
      </c>
      <c r="H14" s="371">
        <f>SUM(H10:H13)</f>
        <v>78445705.64999999</v>
      </c>
    </row>
    <row r="15" spans="1:8" ht="13.5" thickBot="1">
      <c r="A15" s="372"/>
      <c r="B15" s="373"/>
      <c r="C15" s="374"/>
      <c r="D15" s="375"/>
      <c r="E15" s="376"/>
      <c r="F15" s="377"/>
      <c r="G15" s="377"/>
      <c r="H15" s="376"/>
    </row>
    <row r="16" spans="1:8" ht="13.5" thickBot="1">
      <c r="A16" s="358" t="s">
        <v>56</v>
      </c>
      <c r="B16" s="359">
        <v>21126464</v>
      </c>
      <c r="C16" s="267">
        <f>D16-B16</f>
        <v>27934576</v>
      </c>
      <c r="D16" s="359">
        <v>49061040</v>
      </c>
      <c r="E16" s="359">
        <v>6162353.28</v>
      </c>
      <c r="F16" s="360">
        <f t="shared" si="0"/>
        <v>0.29168881645314615</v>
      </c>
      <c r="G16" s="360">
        <f t="shared" si="1"/>
        <v>0.12560584284393483</v>
      </c>
      <c r="H16" s="359">
        <f>D16-E16</f>
        <v>42898686.72</v>
      </c>
    </row>
    <row r="17" spans="1:8" ht="12.75">
      <c r="A17" s="368" t="s">
        <v>59</v>
      </c>
      <c r="B17" s="269">
        <f>SUM(B16)</f>
        <v>21126464</v>
      </c>
      <c r="C17" s="281">
        <f>D17-B17</f>
        <v>27934576</v>
      </c>
      <c r="D17" s="370">
        <f>SUM(D16)</f>
        <v>49061040</v>
      </c>
      <c r="E17" s="282">
        <v>6162353.28</v>
      </c>
      <c r="F17" s="283">
        <f t="shared" si="0"/>
        <v>0.29168881645314615</v>
      </c>
      <c r="G17" s="270">
        <f t="shared" si="1"/>
        <v>0.12560584284393483</v>
      </c>
      <c r="H17" s="371">
        <f>SUM(H16)</f>
        <v>42898686.72</v>
      </c>
    </row>
    <row r="18" spans="1:8" ht="13.5" thickBot="1">
      <c r="A18" s="378"/>
      <c r="B18" s="373"/>
      <c r="C18" s="374"/>
      <c r="D18" s="379"/>
      <c r="E18" s="376"/>
      <c r="F18" s="380"/>
      <c r="G18" s="271"/>
      <c r="H18" s="376"/>
    </row>
    <row r="19" spans="1:8" ht="12.75">
      <c r="A19" s="272" t="s">
        <v>0</v>
      </c>
      <c r="B19" s="273"/>
      <c r="C19" s="274"/>
      <c r="D19" s="273"/>
      <c r="E19" s="274"/>
      <c r="F19" s="275"/>
      <c r="G19" s="276"/>
      <c r="H19" s="273"/>
    </row>
    <row r="20" spans="1:8" ht="13.5" thickBot="1">
      <c r="A20" s="277"/>
      <c r="B20" s="278">
        <f>B14+B17</f>
        <v>139505910</v>
      </c>
      <c r="C20" s="278">
        <f>C14+C17</f>
        <v>43548843</v>
      </c>
      <c r="D20" s="278">
        <f>D14+D17</f>
        <v>183054753</v>
      </c>
      <c r="E20" s="278">
        <f>E14+E17</f>
        <v>61710360.63</v>
      </c>
      <c r="F20" s="342">
        <v>0</v>
      </c>
      <c r="G20" s="357">
        <f t="shared" si="1"/>
        <v>0.3371142219399242</v>
      </c>
      <c r="H20" s="278">
        <f>H14+H17</f>
        <v>121344392.36999999</v>
      </c>
    </row>
    <row r="21" spans="1:8" ht="12.75">
      <c r="A21" s="154"/>
      <c r="B21" s="154"/>
      <c r="C21" s="154"/>
      <c r="D21" s="154"/>
      <c r="E21" s="154"/>
      <c r="F21" s="154"/>
      <c r="G21" s="154"/>
      <c r="H21" s="154"/>
    </row>
    <row r="23" spans="2:6" ht="12.75">
      <c r="B23" s="103"/>
      <c r="C23" s="103"/>
      <c r="D23" s="103"/>
      <c r="E23" s="103"/>
      <c r="F23" s="103"/>
    </row>
    <row r="24" spans="2:8" ht="12.75">
      <c r="B24" s="103"/>
      <c r="C24" s="103"/>
      <c r="D24" s="103"/>
      <c r="E24" s="103"/>
      <c r="F24" s="103"/>
      <c r="G24" s="103"/>
      <c r="H24" s="103"/>
    </row>
    <row r="25" spans="2:8" ht="12.75">
      <c r="B25" s="103"/>
      <c r="C25" s="103"/>
      <c r="D25" s="103"/>
      <c r="E25" s="103"/>
      <c r="F25" s="103"/>
      <c r="G25" s="103"/>
      <c r="H25" s="103"/>
    </row>
    <row r="26" spans="2:8" ht="12.75">
      <c r="B26" s="280"/>
      <c r="C26" s="149"/>
      <c r="D26" s="149"/>
      <c r="E26" s="279"/>
      <c r="F26" s="89"/>
      <c r="G26" s="89"/>
      <c r="H26" s="231"/>
    </row>
    <row r="27" spans="2:7" ht="12.75">
      <c r="B27" s="149"/>
      <c r="C27" s="103"/>
      <c r="D27" s="149"/>
      <c r="F27" s="231"/>
      <c r="G27" s="89"/>
    </row>
    <row r="28" spans="2:8" ht="12.75">
      <c r="B28" s="103"/>
      <c r="C28" s="103"/>
      <c r="F28" s="279"/>
      <c r="H28" s="279"/>
    </row>
    <row r="29" ht="12.75">
      <c r="B29" s="103"/>
    </row>
    <row r="30" ht="12.75">
      <c r="B30" s="103"/>
    </row>
    <row r="31" ht="12.75">
      <c r="B31" s="103"/>
    </row>
  </sheetData>
  <sheetProtection/>
  <mergeCells count="2"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BETTY</cp:lastModifiedBy>
  <cp:lastPrinted>2012-08-11T05:22:43Z</cp:lastPrinted>
  <dcterms:created xsi:type="dcterms:W3CDTF">2006-01-18T18:45:33Z</dcterms:created>
  <dcterms:modified xsi:type="dcterms:W3CDTF">2012-08-14T03:36:07Z</dcterms:modified>
  <cp:category/>
  <cp:version/>
  <cp:contentType/>
  <cp:contentStatus/>
</cp:coreProperties>
</file>